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heckCompatibility="1" defaultThemeVersion="124226"/>
  <mc:AlternateContent xmlns:mc="http://schemas.openxmlformats.org/markup-compatibility/2006">
    <mc:Choice Requires="x15">
      <x15ac:absPath xmlns:x15ac="http://schemas.microsoft.com/office/spreadsheetml/2010/11/ac" url="D:\PPID\"/>
    </mc:Choice>
  </mc:AlternateContent>
  <xr:revisionPtr revIDLastSave="0" documentId="8_{CF8E0B89-44E1-4A78-9092-F494B9B9D729}" xr6:coauthVersionLast="47" xr6:coauthVersionMax="47" xr10:uidLastSave="{00000000-0000-0000-0000-000000000000}"/>
  <bookViews>
    <workbookView xWindow="-110" yWindow="-110" windowWidth="19420" windowHeight="10420" xr2:uid="{00000000-000D-0000-FFFF-FFFF00000000}"/>
  </bookViews>
  <sheets>
    <sheet name="Lamp 4_inventarisasi aset" sheetId="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#REF!</definedName>
    <definedName name="aa">#REF!</definedName>
    <definedName name="ASISTEN_BIDANG_PEMERINTAHAN">#REF!</definedName>
    <definedName name="aw">#REF!</definedName>
    <definedName name="b">#REF!</definedName>
    <definedName name="B_A_P_P_E_D_A">[1]BAPPEDA!$J$5</definedName>
    <definedName name="B_A_W_A_S_D_A">[1]BAWASDA!$J$5</definedName>
    <definedName name="BADANKANTOR">#REF!</definedName>
    <definedName name="BAGIAN_PEMBERDAYAAN_MASYARAKAT_DESA">[1]PMD!$J$5</definedName>
    <definedName name="baru">#REF!</definedName>
    <definedName name="bup">'[2]01.01'!$A$4:$N$34</definedName>
    <definedName name="carabayar">[3]DATA!$B$12:$B$13</definedName>
    <definedName name="COPY">#REF!</definedName>
    <definedName name="cvvv">#REF!</definedName>
    <definedName name="DINAS_KEHUTANAN_PERKEBUNAN">[1]EKBANG!$J$4</definedName>
    <definedName name="DINAS_PENDAPATAN_DAERAH">[1]PMD!$J$5</definedName>
    <definedName name="DINAS_PERINDAGKOP_NAKERTRANS">[1]KESBANG!$J$5</definedName>
    <definedName name="DINAS_PERTAMBANGAN_DAN_LINGKUNGAN_HIDUP">[1]CAPIL!$J$5</definedName>
    <definedName name="DINAS_PU_DAN_PERHUBUNGAN">[1]TAPEM!$J$5</definedName>
    <definedName name="DPRD">#REF!</definedName>
    <definedName name="DPRD_KOLAKA_UTARA">#REF!</definedName>
    <definedName name="Excel_BuiltIn_Print_Area_1">#REF!</definedName>
    <definedName name="Excel_BuiltIn_Print_Area_10">#REF!</definedName>
    <definedName name="Excel_BuiltIn_Print_Area_11">'[4]Bant _ Tdk Trsangka'!#REF!</definedName>
    <definedName name="Excel_BuiltIn_Print_Area_12">[4]Pembiayaan!#REF!</definedName>
    <definedName name="Excel_BuiltIn_Print_Area_6">'[4]Rekap Belanja'!#REF!</definedName>
    <definedName name="Excel_BuiltIn_Print_Titles_1">#REF!</definedName>
    <definedName name="Excel_BuiltIn_Print_Titles_10">#REF!</definedName>
    <definedName name="gh">#REF!</definedName>
    <definedName name="h">#REF!</definedName>
    <definedName name="hjk">#REF!</definedName>
    <definedName name="Is">[5]Rekening!$A$1:$B$39</definedName>
    <definedName name="j">#REF!</definedName>
    <definedName name="k">#REF!</definedName>
    <definedName name="KECAMATAN_KODEOHA">#REF!</definedName>
    <definedName name="KECAMATAN_PAKUE">[6]PERTANIAN!#REF!</definedName>
    <definedName name="kode">[3]KODE!$B$4:$B$102</definedName>
    <definedName name="kodepak">[7]Kode!$B$6:$E$205</definedName>
    <definedName name="o">[8]Kode!$B$6:$B$220</definedName>
    <definedName name="PEMERINTAH_KABUPATEN_BLITAR">#REF!</definedName>
    <definedName name="_xlnm.Print_Area" localSheetId="0">'Lamp 4_inventarisasi aset'!$A$2:$L$161</definedName>
    <definedName name="_xlnm.Print_Titles" localSheetId="0">'Lamp 4_inventarisasi aset'!$10:$12</definedName>
    <definedName name="Rekening">[9]Rekening!$A$1:$B$39</definedName>
    <definedName name="sdr">#REF!</definedName>
    <definedName name="SEKRETARIAT_DPRD">#REF!</definedName>
    <definedName name="SPJ">'[7]LPBP Admin'!$A$18:$N$219</definedName>
    <definedName name="sr">#REF!</definedName>
    <definedName name="sssss">[10]DIKBUDPAR!$J$5</definedName>
    <definedName name="sssssssssss">#REF!</definedName>
    <definedName name="x">#REF!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47" i="5" l="1"/>
  <c r="H147" i="5"/>
  <c r="J102" i="5"/>
  <c r="J92" i="5"/>
  <c r="J85" i="5"/>
  <c r="I106" i="5"/>
  <c r="I105" i="5"/>
  <c r="I104" i="5"/>
  <c r="I101" i="5"/>
  <c r="I100" i="5"/>
  <c r="I132" i="5"/>
  <c r="I129" i="5"/>
  <c r="I126" i="5"/>
  <c r="I123" i="5"/>
  <c r="I120" i="5"/>
  <c r="I117" i="5"/>
  <c r="H119" i="5"/>
  <c r="H133" i="5"/>
  <c r="H130" i="5"/>
  <c r="H127" i="5"/>
  <c r="H124" i="5"/>
  <c r="H121" i="5"/>
  <c r="H118" i="5"/>
  <c r="F147" i="5"/>
  <c r="F143" i="5"/>
  <c r="G143" i="5"/>
  <c r="G147" i="5" s="1"/>
  <c r="I143" i="5" l="1"/>
  <c r="H143" i="5"/>
  <c r="J141" i="5"/>
  <c r="J142" i="5"/>
  <c r="J144" i="5"/>
  <c r="J145" i="5"/>
  <c r="J146" i="5"/>
  <c r="J118" i="5"/>
  <c r="J119" i="5"/>
  <c r="J120" i="5"/>
  <c r="J121" i="5"/>
  <c r="J122" i="5"/>
  <c r="J123" i="5"/>
  <c r="J124" i="5"/>
  <c r="J125" i="5"/>
  <c r="J126" i="5"/>
  <c r="J127" i="5"/>
  <c r="J128" i="5"/>
  <c r="J129" i="5"/>
  <c r="J130" i="5"/>
  <c r="J131" i="5"/>
  <c r="J132" i="5"/>
  <c r="J133" i="5"/>
  <c r="J134" i="5"/>
  <c r="J135" i="5"/>
  <c r="J136" i="5"/>
  <c r="J137" i="5"/>
  <c r="J138" i="5"/>
  <c r="F107" i="5"/>
  <c r="G107" i="5"/>
  <c r="J147" i="5" l="1"/>
  <c r="I97" i="5"/>
  <c r="J97" i="5" s="1"/>
  <c r="I94" i="5"/>
  <c r="J94" i="5" s="1"/>
  <c r="I90" i="5"/>
  <c r="J90" i="5" s="1"/>
  <c r="I87" i="5"/>
  <c r="I83" i="5"/>
  <c r="J83" i="5" s="1"/>
  <c r="H98" i="5"/>
  <c r="J98" i="5" s="1"/>
  <c r="H95" i="5"/>
  <c r="J81" i="5"/>
  <c r="J82" i="5"/>
  <c r="J84" i="5"/>
  <c r="J86" i="5"/>
  <c r="J87" i="5"/>
  <c r="J88" i="5"/>
  <c r="J89" i="5"/>
  <c r="J91" i="5"/>
  <c r="J93" i="5"/>
  <c r="J96" i="5"/>
  <c r="J99" i="5"/>
  <c r="J100" i="5"/>
  <c r="J101" i="5"/>
  <c r="J103" i="5"/>
  <c r="J104" i="5"/>
  <c r="J105" i="5"/>
  <c r="J106" i="5"/>
  <c r="J108" i="5"/>
  <c r="J109" i="5"/>
  <c r="J110" i="5"/>
  <c r="J111" i="5"/>
  <c r="J112" i="5"/>
  <c r="J113" i="5"/>
  <c r="J114" i="5"/>
  <c r="J115" i="5"/>
  <c r="J116" i="5"/>
  <c r="J117" i="5"/>
  <c r="J79" i="5"/>
  <c r="J80" i="5"/>
  <c r="J139" i="5"/>
  <c r="J140" i="5"/>
  <c r="J78" i="5"/>
  <c r="H75" i="5"/>
  <c r="G75" i="5"/>
  <c r="F75" i="5"/>
  <c r="J74" i="5"/>
  <c r="J73" i="5"/>
  <c r="J72" i="5"/>
  <c r="I69" i="5"/>
  <c r="J69" i="5" s="1"/>
  <c r="J70" i="5"/>
  <c r="I68" i="5"/>
  <c r="J68" i="5" s="1"/>
  <c r="I65" i="5"/>
  <c r="H65" i="5"/>
  <c r="F65" i="5"/>
  <c r="J64" i="5"/>
  <c r="J63" i="5"/>
  <c r="J62" i="5"/>
  <c r="J61" i="5"/>
  <c r="J60" i="5"/>
  <c r="J59" i="5"/>
  <c r="J58" i="5"/>
  <c r="J57" i="5"/>
  <c r="J56" i="5"/>
  <c r="J54" i="5"/>
  <c r="J55" i="5"/>
  <c r="F50" i="5"/>
  <c r="I47" i="5"/>
  <c r="J47" i="5" s="1"/>
  <c r="I44" i="5"/>
  <c r="J44" i="5" s="1"/>
  <c r="I41" i="5"/>
  <c r="J41" i="5" s="1"/>
  <c r="I48" i="5"/>
  <c r="J48" i="5" s="1"/>
  <c r="I45" i="5"/>
  <c r="J45" i="5" s="1"/>
  <c r="I42" i="5"/>
  <c r="J42" i="5" s="1"/>
  <c r="J43" i="5"/>
  <c r="J46" i="5"/>
  <c r="J49" i="5"/>
  <c r="F149" i="5" l="1"/>
  <c r="J143" i="5"/>
  <c r="H107" i="5"/>
  <c r="J75" i="5"/>
  <c r="J95" i="5"/>
  <c r="J107" i="5" s="1"/>
  <c r="I75" i="5"/>
  <c r="I107" i="5"/>
  <c r="I149" i="5" s="1"/>
  <c r="I50" i="5"/>
  <c r="J39" i="5" l="1"/>
  <c r="J38" i="5"/>
  <c r="J37" i="5"/>
  <c r="J36" i="5"/>
  <c r="J35" i="5"/>
  <c r="J34" i="5"/>
  <c r="J33" i="5"/>
  <c r="J32" i="5"/>
  <c r="J31" i="5"/>
  <c r="J30" i="5"/>
  <c r="J29" i="5"/>
  <c r="J28" i="5"/>
  <c r="J27" i="5"/>
  <c r="J26" i="5"/>
  <c r="J25" i="5"/>
  <c r="J24" i="5"/>
  <c r="J23" i="5"/>
  <c r="J22" i="5"/>
  <c r="J18" i="5"/>
  <c r="J19" i="5"/>
  <c r="J20" i="5"/>
  <c r="J21" i="5"/>
  <c r="J17" i="5"/>
  <c r="I175" i="5" l="1"/>
  <c r="I176" i="5" s="1"/>
  <c r="E176" i="5"/>
  <c r="F176" i="5"/>
  <c r="E173" i="5"/>
  <c r="J53" i="5"/>
  <c r="J65" i="5" s="1"/>
  <c r="J149" i="5" s="1"/>
  <c r="J15" i="5"/>
  <c r="J50" i="5" s="1"/>
  <c r="H50" i="5"/>
  <c r="H149" i="5" s="1"/>
  <c r="G50" i="5"/>
  <c r="G65" i="5" s="1"/>
  <c r="G149" i="5" s="1"/>
  <c r="E177" i="5" l="1"/>
  <c r="I172" i="5"/>
  <c r="I173" i="5" s="1"/>
  <c r="I177" i="5" s="1"/>
  <c r="G172" i="5"/>
  <c r="H172" i="5" s="1"/>
  <c r="G175" i="5"/>
  <c r="D175" i="5"/>
  <c r="D176" i="5" s="1"/>
  <c r="G169" i="5"/>
  <c r="D169" i="5"/>
  <c r="G171" i="5"/>
  <c r="H171" i="5" s="1"/>
  <c r="J171" i="5" s="1"/>
  <c r="G170" i="5"/>
  <c r="F170" i="5"/>
  <c r="F173" i="5" s="1"/>
  <c r="F177" i="5" s="1"/>
  <c r="D171" i="5"/>
  <c r="D170" i="5"/>
  <c r="D173" i="5" l="1"/>
  <c r="D177" i="5" s="1"/>
  <c r="H175" i="5"/>
  <c r="G176" i="5"/>
  <c r="H169" i="5"/>
  <c r="G173" i="5"/>
  <c r="H170" i="5"/>
  <c r="J170" i="5" s="1"/>
  <c r="J172" i="5"/>
  <c r="J175" i="5" l="1"/>
  <c r="J176" i="5" s="1"/>
  <c r="H176" i="5"/>
  <c r="G177" i="5"/>
  <c r="J169" i="5"/>
  <c r="J173" i="5" s="1"/>
  <c r="H173" i="5"/>
  <c r="J177" i="5" l="1"/>
  <c r="H177" i="5"/>
</calcChain>
</file>

<file path=xl/sharedStrings.xml><?xml version="1.0" encoding="utf-8"?>
<sst xmlns="http://schemas.openxmlformats.org/spreadsheetml/2006/main" count="461" uniqueCount="324">
  <si>
    <t>PEMERINTAH KABUPATEN BLITAR</t>
  </si>
  <si>
    <t>Mengetahui,</t>
  </si>
  <si>
    <t>TOTAL</t>
  </si>
  <si>
    <t>NAMA LENGKAP</t>
  </si>
  <si>
    <t>Blitar, 31 Desember 2020</t>
  </si>
  <si>
    <t>NIP.</t>
  </si>
  <si>
    <t>B L I T A R</t>
  </si>
  <si>
    <t>No</t>
  </si>
  <si>
    <t>PPK - SKPD</t>
  </si>
  <si>
    <t>Pengguna Anggaran/Kuasa Pengguna Anggaran</t>
  </si>
  <si>
    <t>Aset</t>
  </si>
  <si>
    <t>Keterangan</t>
  </si>
  <si>
    <t>Jumlah Unit</t>
  </si>
  <si>
    <t>Kode Rekening Belanja</t>
  </si>
  <si>
    <t>Belanja Pegawai</t>
  </si>
  <si>
    <t>Belanja Barang dan Jasa</t>
  </si>
  <si>
    <t>Belanja Modal</t>
  </si>
  <si>
    <t>Total</t>
  </si>
  <si>
    <t>Nama Barang</t>
  </si>
  <si>
    <t>Personal Komputer</t>
  </si>
  <si>
    <t>Peralatan Personal Komputer</t>
  </si>
  <si>
    <t>Jumlah</t>
  </si>
  <si>
    <t>Bangunan Gedung Garasi/Pool</t>
  </si>
  <si>
    <t>REKAPITULASI PEROLEHAN ASET TA 2020</t>
  </si>
  <si>
    <t>Aset Tak Berwujud</t>
  </si>
  <si>
    <t>Bangunan Gedung Kantor</t>
  </si>
  <si>
    <t>Jumlah Yang Diakui sebagai Aset Tetap dan/atau Aset Lainnya</t>
  </si>
  <si>
    <t xml:space="preserve">Total </t>
  </si>
  <si>
    <t>Beban Pemeliharaan Gedung dan Bangunan (Pengecatan) Rp17.000.000,-</t>
  </si>
  <si>
    <t>Nama Aset per Obyek</t>
  </si>
  <si>
    <t>Nama Aset Lancar/Aset Tetap/Aset lainnya per Obyek</t>
  </si>
  <si>
    <t>10=7+8+9</t>
  </si>
  <si>
    <t>Jumlah Aset Tetap</t>
  </si>
  <si>
    <t>Jumlah Aset Lainnya</t>
  </si>
  <si>
    <t xml:space="preserve">Beban Jasa Konsultansi Perencanaan </t>
  </si>
  <si>
    <t>Koreksi Perolehan Aset ke Beban Barang Jasa</t>
  </si>
  <si>
    <t>Per 31 Desember 2021</t>
  </si>
  <si>
    <t>Blitar, 31 Desember 2021</t>
  </si>
  <si>
    <t>DAFTAR INVENTARISASI ASSET PEROLEHAN TAHUN 2021</t>
  </si>
  <si>
    <t>Program/
Kegiatan/
Sub Kegiatan</t>
  </si>
  <si>
    <t>DINAS PETERNAKAN DAN PERIKANAN</t>
  </si>
  <si>
    <t>Jalan Cokroaminoto No. 22 Telp./Fax. (0342) 801136</t>
  </si>
  <si>
    <t>Program Penunjang Urusan Pemerintahan Daerah Kabupaten/Kota</t>
  </si>
  <si>
    <t>Kegiatan Administrasi Umum Perangkat Daerah</t>
  </si>
  <si>
    <t>Sub Keg: Penyediaan Peralatan dan Perlengkapan Kantor</t>
  </si>
  <si>
    <t>Mesin Hitung/Mesin Jumlah</t>
  </si>
  <si>
    <t>Kalkulator</t>
  </si>
  <si>
    <t>5.2.3.13.02</t>
  </si>
  <si>
    <t>Kegiatan Pengadaan Barang Milik Daerah Penunjang Urusan Pemerintah Daerah</t>
  </si>
  <si>
    <t>Sub Keg : Pengadaan Mebel</t>
  </si>
  <si>
    <t>Mebel</t>
  </si>
  <si>
    <t>Kursi Kerja Pejabat</t>
  </si>
  <si>
    <t>Lemari dan Arsip pejabat</t>
  </si>
  <si>
    <t>Meja Kerja Kayu</t>
  </si>
  <si>
    <t>Kursi Kerja Staf</t>
  </si>
  <si>
    <t>Kursi Putar (hidrolis)</t>
  </si>
  <si>
    <t>Lemari Sliding (sorok)</t>
  </si>
  <si>
    <t>Filling Kabinet</t>
  </si>
  <si>
    <t>5.2.3.14.01</t>
  </si>
  <si>
    <t>5.2.3.15.03</t>
  </si>
  <si>
    <t>5.2.3.15.07</t>
  </si>
  <si>
    <t>Sub Keg : Pengadaan Peralatan dan Mesin Lainnya</t>
  </si>
  <si>
    <t>Electric Generating Set</t>
  </si>
  <si>
    <t>Alat Kantor Lainnya</t>
  </si>
  <si>
    <t>Alat Rumah Tangga Lainnya</t>
  </si>
  <si>
    <t>Peralatan Studio Video dan Film</t>
  </si>
  <si>
    <t>Generating Set (Genset)</t>
  </si>
  <si>
    <t>CCTV</t>
  </si>
  <si>
    <t>mesin penghancur kertas</t>
  </si>
  <si>
    <t>stavol</t>
  </si>
  <si>
    <t>Hand Phone</t>
  </si>
  <si>
    <t xml:space="preserve">TV LED </t>
  </si>
  <si>
    <t>Drone</t>
  </si>
  <si>
    <t>Loudspeaker/ Speaker Active</t>
  </si>
  <si>
    <t>Laptop Asus A416J</t>
  </si>
  <si>
    <t>Laptop Asus KA13EQ Intel</t>
  </si>
  <si>
    <t>Komputer PC AIO Lenovo</t>
  </si>
  <si>
    <t>Proyektor Epsom</t>
  </si>
  <si>
    <t>Hardisk Eksternal</t>
  </si>
  <si>
    <t>Printer Inject Canon</t>
  </si>
  <si>
    <t>Printer Inject Epson</t>
  </si>
  <si>
    <t>Printer Dot Matric Epson</t>
  </si>
  <si>
    <t>Printer Epson</t>
  </si>
  <si>
    <t>5.2.3.03.04</t>
  </si>
  <si>
    <t>5.2.3.13.01</t>
  </si>
  <si>
    <t>5.2.3.13.05</t>
  </si>
  <si>
    <t>5.2.3.14.06</t>
  </si>
  <si>
    <t>5.2.3.31.02</t>
  </si>
  <si>
    <t>5.2.3.32.03</t>
  </si>
  <si>
    <t>Kegiatan Pemeliharaan Barang Milik Daerah Penunjang Urusan Pemerintahan Daerah</t>
  </si>
  <si>
    <t>Sub Keg : Pemeliharaan/ Rehabilitasi Gedung Kantor dan Bangunan Lainnya</t>
  </si>
  <si>
    <t>5.2.3.01.01</t>
  </si>
  <si>
    <t>Gedung Pertemuan (fisik bangunan)</t>
  </si>
  <si>
    <t>Gedung Pertemuan (jaskon pengawasan)</t>
  </si>
  <si>
    <t>Gedung Pertemuan (jaskon perencanaan 80% &amp; 20%)</t>
  </si>
  <si>
    <t>05895/SP2D-LS/3.25.3.27.0.00.02.00/2021 dan 14287/SP2D-LS/3.25.3.27.0.00.02.00/2021</t>
  </si>
  <si>
    <t>Gedung kantor eks perikanan/pagar reguler (fisik bangunan)</t>
  </si>
  <si>
    <t>Gedung kantor eks perikanan/pagar reguler (jaskon perencanaan 80% &amp; 20%)</t>
  </si>
  <si>
    <t>Gedung kantor eks perikanan/pagar reguler (jaskon pengawasan)</t>
  </si>
  <si>
    <t xml:space="preserve">Gedung Kantor/ Pagar Sania PAK (fisik bangunan) </t>
  </si>
  <si>
    <t xml:space="preserve">Gedung Kantor/ Pagar Sania PAK (jaskon perencanaan 80% &amp; 20%) </t>
  </si>
  <si>
    <t xml:space="preserve">Gedung Kantor/ Pagar Sania PAK (Jaskon pengawasan) </t>
  </si>
  <si>
    <t>08033/SP2D-LS/3.25.3.27.0.00.02.00/2021 dan 15427/SP2D-LS/3.25.3.27.0.00.02.00/2021</t>
  </si>
  <si>
    <t>11710/SP2D-LS/3.25.3.27.0.00.02.00/2021 dan 15508/SP2D-LS/3.25.3.27.0.00.02.00/2021</t>
  </si>
  <si>
    <t>15506/SP2D-LS/3.25.3.27.0.00.02.00/2021 dan 15507/SP2D-LS/3.25.3.27.0.00.02.00/2021</t>
  </si>
  <si>
    <t>15429/SP2D-LS/3.25.3.27.0.00.02.00/2021</t>
  </si>
  <si>
    <t>15509/SP2D-LS/3.25.3.27.0.00.02.00/2021</t>
  </si>
  <si>
    <t>14284/SP2D-LS/3.25.3.27.0.00.02.00/2021</t>
  </si>
  <si>
    <t>09352/SP2D-LS/3.25.3.27.0.00.02.00/2021 dan 15428/SP2D-LS/3.25.3.27.0.00.02.00/2021</t>
  </si>
  <si>
    <t>09353/SP2D-LS/3.25.3.27.0.00.02.00/2021 dan 14723/SP2D-LS/3.25.3.27.0.00.02.00/2021</t>
  </si>
  <si>
    <t>Program Pengelolaan Perikanan Budidaya</t>
  </si>
  <si>
    <t>Kegiatan Pengelolaan Pembudidayaan Ikan</t>
  </si>
  <si>
    <t>Sub Keg : Penyediaan Prasarana Pembudidayaan Ikan Dalam 1 (satu) Daerah Kabupaten/ Kota</t>
  </si>
  <si>
    <t>Bangunan Peternakan/ Perikanan</t>
  </si>
  <si>
    <t>Rehabilitasi Kolam Larva (Fisik Bangunan)</t>
  </si>
  <si>
    <t>Rehabilitasi Kolam Larva (jaskon perencanaan)</t>
  </si>
  <si>
    <t>Rehabilitasi Kolam Larva (jaskon pengawasan)</t>
  </si>
  <si>
    <t>5.2.4.01.29</t>
  </si>
  <si>
    <t>07507/SP2D-LS/3.25.3.27.0.00.02.00/2021</t>
  </si>
  <si>
    <t>06022/SP2D-LS/3.25.3.27.0.00.02.00/2021</t>
  </si>
  <si>
    <t>07506/SP2D-LS/3.25.3.27.0.00.02.00/2021</t>
  </si>
  <si>
    <t>Sub Keg : Penjaminan Ketersediaan Sarana Pembudidayaan Ikan Dalam 1 (satu) Daerah Kabupaten/ Kota</t>
  </si>
  <si>
    <t>Pompa</t>
  </si>
  <si>
    <t>Pompa Air</t>
  </si>
  <si>
    <t>5.2.3.03.05</t>
  </si>
  <si>
    <t>04240/SP2D-LS/3.25.3.27.0.00.02.00/2021</t>
  </si>
  <si>
    <t>Pompa Lain2 (pompa udara lengkap)</t>
  </si>
  <si>
    <t>11941/SP2D-LS/3.25.3.27.0.00.02.00/2021</t>
  </si>
  <si>
    <t>11940/SP2D-LS/3.25.3.27.0.00.02.00/2021</t>
  </si>
  <si>
    <t>Pompa Lain2 (pompa udara lengkap)/Silpa DAK</t>
  </si>
  <si>
    <t>Alat Pembersih</t>
  </si>
  <si>
    <t>5.2.3.14.03</t>
  </si>
  <si>
    <t>Mesin Pemotong Rumput</t>
  </si>
  <si>
    <t>5.2.4.01.01</t>
  </si>
  <si>
    <t>Rehab Gedung Gudang dan Kolam Filter UPI Penataran (Fisik Bangunan)</t>
  </si>
  <si>
    <t>Rehab Gedung Gudang dan Kolam Filter UPI Penataran (jaskon perencanaan)</t>
  </si>
  <si>
    <t>5.2.1.11.02</t>
  </si>
  <si>
    <t>5.2.1.11.18</t>
  </si>
  <si>
    <t>Jasa Konsultasi Perencanaan Arsitektur-Jasa desain arsitektural</t>
  </si>
  <si>
    <t>Jasa Konsultasi Pengawasan Arsitektur</t>
  </si>
  <si>
    <t>Rehab Gedung Gudang dan Kolam Filter UPI Penataran (jaskon pengawasan)</t>
  </si>
  <si>
    <t>14807/SP2D-LS/3.25.3.27.0.00.02.00/2021</t>
  </si>
  <si>
    <t>11712/SP2D-LS/3.25.3.27.0.00.02.00/2021</t>
  </si>
  <si>
    <t>14810/SP2D-LS/3.25.3.27.0.00.02.00/2021</t>
  </si>
  <si>
    <t>Calon Induk Ikan Nila</t>
  </si>
  <si>
    <t>5.2.6.14.01</t>
  </si>
  <si>
    <t>Ikan Budidaya</t>
  </si>
  <si>
    <t>09355/SP2D-LS/3.25.3.27.0.00.02.00/2021</t>
  </si>
  <si>
    <t>Sub Keg : Pengelolaan Kesehatan Ikan dan Lingkungan Budidaya dalam 1 (satu) Daerah Kabupaten/Kota</t>
  </si>
  <si>
    <t>Alat Laboratorium Mikrobiologi</t>
  </si>
  <si>
    <t>Alat Laboratorium Mikrobiologi (PCR Portable)</t>
  </si>
  <si>
    <t>5.2.3.22.12</t>
  </si>
  <si>
    <t>08315/SP2D-LS/3.25.3.27.0.00.02.00/2021</t>
  </si>
  <si>
    <t>Program Penyediaan dan Pengembangan Sarana Pertanian</t>
  </si>
  <si>
    <t>Kegiatan Sumber Daya Genetik (SDG) Hewan, Tumbuhan dan Mikro Organisme Kewenangan Kabupaten/Kota</t>
  </si>
  <si>
    <t>Sub Keg : Peningkatan Kualitas SDG Hewan /Tanaman</t>
  </si>
  <si>
    <t>Rehab Bangunan Gedung IB (Fisik Bangunan)</t>
  </si>
  <si>
    <t>Rehab Bangunan Gedung IB (Jaskon Perencanaan 80% dan 20%)</t>
  </si>
  <si>
    <t>Rehab Bangunan Gedung IB (Jaskon Pengawasan)</t>
  </si>
  <si>
    <t>08314/SP2D-LS/3.25.3.27.0.00.02.00/2021 dan 14135/SP2D-LS/3.25.3.27.0.00.02.00/2021</t>
  </si>
  <si>
    <t>05894/SP2D-LS/3.25.3.27.0.00.02.00/2021 dan 14286/SP2D-LS/3.25.3.27.0.00.02.00/2021</t>
  </si>
  <si>
    <t>14291/SP2D-LS/3.25.3.27.0.00.02.00/2021</t>
  </si>
  <si>
    <t>Kegiatan Peningkatan Mutu dan Peredaran Benih/Bibit Ternak dan tanaman Pakan Ternak serta Pakan Dalam Daerah Kabupaten/Kota</t>
  </si>
  <si>
    <t>Sub Keg : Pengawasan Peredaran Bahan Pakan/Pakan, Benih/Bibit Hijauan Pakan Ternak</t>
  </si>
  <si>
    <t>Alat Laboratorium Pertanian</t>
  </si>
  <si>
    <t>Lemari Asam</t>
  </si>
  <si>
    <t>5.2.3.12.05</t>
  </si>
  <si>
    <t>07012/SP2D-LS/3.25.3.27.0.00.02.00/2021</t>
  </si>
  <si>
    <t>14150/SP2D-LS/3.25.3.27.0.00.02.00/2021</t>
  </si>
  <si>
    <t>Oven</t>
  </si>
  <si>
    <t>Soxiet (Uji Lemak Manual)</t>
  </si>
  <si>
    <t>Program Penyediaan dan Pengembangan Prasarana Pertanian</t>
  </si>
  <si>
    <t>Kegiatan Pembangunan Prasarana Pertanian</t>
  </si>
  <si>
    <t>Sub Keg : Pembangunan, Rehabilitasi dan Pemeliharaan Rumah Potong Hewan</t>
  </si>
  <si>
    <t>Pompa Air celup</t>
  </si>
  <si>
    <t>Pompa Air Celup / PAK</t>
  </si>
  <si>
    <t>Pompa Air Shimizu</t>
  </si>
  <si>
    <t>11450/SP2D-LS/3.25.3.27.0.00.02.00/2021</t>
  </si>
  <si>
    <t>Alat-alat Peternakan</t>
  </si>
  <si>
    <t>5.2.3.12.09</t>
  </si>
  <si>
    <t>Box Daging</t>
  </si>
  <si>
    <t>02872/SP2D-LS/3.25.3.27.0.00.02.00/2021</t>
  </si>
  <si>
    <t>13823/SP2D-LS/3.25.3.27.0.00.02.00/2021</t>
  </si>
  <si>
    <t>Electric chain hoist</t>
  </si>
  <si>
    <t>Bangunan Gedung Pemotong Hewan</t>
  </si>
  <si>
    <t>Gedung RPH Kademangan (Fisik Bangunan)</t>
  </si>
  <si>
    <t>Gedung RPH Kademangan (Jaskon Pengawasan)</t>
  </si>
  <si>
    <t>Gedung RPH Wlingi (Fisik Bangunan)</t>
  </si>
  <si>
    <t>Gedung RPH Wlingi (Jaskon pengawasan)</t>
  </si>
  <si>
    <t>Gedung RPH Srengat (Fisik Bangunan)</t>
  </si>
  <si>
    <t>Gedung RPH Srengat (Jaskon Pengawasan)</t>
  </si>
  <si>
    <t>Bangunan Pagar RPH Kademangan (Fisik Bangunan)/PAK</t>
  </si>
  <si>
    <t>Bangunan Pagar RPH Kademangan (Jaskon Perencanaan 80% &amp; 20%)/PAK</t>
  </si>
  <si>
    <t>Bangunan Pagar RPH Kademangan (Jaskon Pengawasan)/PAK</t>
  </si>
  <si>
    <t>Bangunan RPU Srengat (fisik bangunan)</t>
  </si>
  <si>
    <t>Bangunan RPU Srengat (jaskon perencanaan 80% &amp; 20%)</t>
  </si>
  <si>
    <t>Bangunan RPU Srengat (jaskon pengawasan)</t>
  </si>
  <si>
    <t>12805/SP2D-LS/3.25.3.27.0.00.02.00/2021</t>
  </si>
  <si>
    <t>5.2.4.01.15</t>
  </si>
  <si>
    <t>11807/SP2D-LS/3.25.3.27.0.00.02.00/2021</t>
  </si>
  <si>
    <t>10586/SP2D-LS/3.25.3.27.0.00.02.00/2021</t>
  </si>
  <si>
    <t>10452/SP2D-LS/3.25.3.27.0.00.02.00/2021</t>
  </si>
  <si>
    <t>12806/SP2D-LS/3.25.3.27.0.00.02.00/2021</t>
  </si>
  <si>
    <t>13826/SP2D-LS/3.25.3.27.0.00.02.00/2021</t>
  </si>
  <si>
    <t>11513/SP2D-LS/3.25.3.27.0.00.02.00/2021 dan 15421/SP2D-LS/3.25.3.27.0.00.02.00/2021</t>
  </si>
  <si>
    <t>15424/SP2D-LS/3.25.3.27.0.00.02.00/2021</t>
  </si>
  <si>
    <t>14243/SP2D-LS/3.25.3.27.0.00.02.00/2021</t>
  </si>
  <si>
    <t>07880/SP2D-LS/3.25.3.27.0.00.02.00/2021 dan 13822/SP2D-LS/3.25.3.27.0.00.02.00/2021</t>
  </si>
  <si>
    <t>07883/SP2D-LS/3.25.3.27.0.00.02.00/2021 dan 10297/SP2D-LS/3.25.3.27.0.00.02.00/2021</t>
  </si>
  <si>
    <t>07884/SP2D-LS/3.25.3.27.0.00.02.00/2021 dan 13827/SP2D-LS/3.25.3.27.0.00.02.00/2021</t>
  </si>
  <si>
    <t>14130/SP2D-LS/3.25.3.27.0.00.02.00/2021 dan 15422/SP2D-LS/3.25.3.27.0.00.02.00/2021</t>
  </si>
  <si>
    <t>12804/SP2D-LS/3.25.3.27.0.00.02.00/2021 dan 15423/SP2D-LS/3.25.3.27.0.00.02.00/2021</t>
  </si>
  <si>
    <t>Sub Keg : Pembangunan, Rehabilitasi dan Pemeliharaan Prasarana Pertanian Lainnya</t>
  </si>
  <si>
    <t>Pemasangan Paving dan Irigasi PHT Wlingi (fisik bangunan)</t>
  </si>
  <si>
    <t>Pemasangan Paving dan Irigasi PHT Wlingi (jaskon perencanaan)</t>
  </si>
  <si>
    <t>Pemasangan Paving dan Irigasi PHT Wlingi (jaskon pengawasan)</t>
  </si>
  <si>
    <t>Pagar Keliling PHT Srengat (fisik bangunan)</t>
  </si>
  <si>
    <t>Pagar Keliling PHT Srengat (Jaskon perencanaan)</t>
  </si>
  <si>
    <t>Pagar Keliling PHT Srengat (Jaskon pengawasan)</t>
  </si>
  <si>
    <t>Program Pengendalian Kesehatan Hewan dan Kesehatan Masyarakat Veteriner</t>
  </si>
  <si>
    <t>Kegiatan Pengawasan Pemasukan dan Pengeluaran Hewan dan Produk Hewan Dalam Daerah Kabupaten/kota</t>
  </si>
  <si>
    <t>Sub Keg : Pengawasan atas penerapan persyaratan teknis untuk pemasukan dan/atau pengeluaran hewan dan produk hewan</t>
  </si>
  <si>
    <t>alat ukur/ pembanding</t>
  </si>
  <si>
    <t>5.2.3.11.08</t>
  </si>
  <si>
    <t>termometer standar</t>
  </si>
  <si>
    <t>02116/SP2D-GU/3.25.3.27.0.00.02.00/2021</t>
  </si>
  <si>
    <t>04215/SP2D-GU/3.25.3.27.0.00.02.00/2021</t>
  </si>
  <si>
    <t>Kegiatan Pengelolaan Pelayanan Jasa Laboratorium dan Jasa Medik Veteriner dalam Daerah Kabupaten/Kota</t>
  </si>
  <si>
    <t>Sub Keg : Penyediaan Pelayanan Jasa Laboratorium</t>
  </si>
  <si>
    <t xml:space="preserve">Inkubator </t>
  </si>
  <si>
    <t>07011/SP2D-LS/3.25.3.27.0.00.02.00/2021</t>
  </si>
  <si>
    <t>Alat Pendingin</t>
  </si>
  <si>
    <t>Showcase</t>
  </si>
  <si>
    <t>5.2.3.14.04</t>
  </si>
  <si>
    <t>14805/SP2D-LS/3.25.3.27.0.00.02.00/2021</t>
  </si>
  <si>
    <t>14804/SP2D-LS/3.25.3.27.0.00.02.00/2021</t>
  </si>
  <si>
    <t>lemari</t>
  </si>
  <si>
    <t>Sub Keg : Penyediaan Pelayanan Jasa Medik Veteriner</t>
  </si>
  <si>
    <t>Alat Kedokteran Umum</t>
  </si>
  <si>
    <t>Stetoscope litman</t>
  </si>
  <si>
    <t>timbangan bayi digital</t>
  </si>
  <si>
    <t>5.2.3.20.01</t>
  </si>
  <si>
    <t>16413/SP2D- GU NIHIL/3.25.3.27.0.00.02.00/2021</t>
  </si>
  <si>
    <t>Bangunan Kesehatan</t>
  </si>
  <si>
    <t>5.2.4.01.06</t>
  </si>
  <si>
    <t>Puskeswan Bakung (fisik bangunan)</t>
  </si>
  <si>
    <t>Puskeswan Bakung (jaskon perencanaan)</t>
  </si>
  <si>
    <t>Puskeswan Bakung (jaskon pengawasan)</t>
  </si>
  <si>
    <t>Puskeswan Panggungrejo (fisik bangunan)</t>
  </si>
  <si>
    <t>Puskeswan Panggungrejo (jaskon perencanaan)</t>
  </si>
  <si>
    <t>Puskeswan panggungrejo (jaskon pengawasan)</t>
  </si>
  <si>
    <t>Puskeswan Ponggok (fisik bangunan)</t>
  </si>
  <si>
    <t>Puskeswan Ponggok (jaskon perencanaan)</t>
  </si>
  <si>
    <t>Puskeswan Ponggok (jaskon pengawasan)</t>
  </si>
  <si>
    <t>Puskeswan Selorejo (fisik bangunan)</t>
  </si>
  <si>
    <t>Puskeswan Selorejo (jaskon perencanaan)</t>
  </si>
  <si>
    <t>Puskeswan Selorejo (jaskon pengawasan)</t>
  </si>
  <si>
    <t>Puskeswan Wonodadi (fisik bangunan)</t>
  </si>
  <si>
    <t>Puskeswan Wonodadi (jaskon perencanaan)</t>
  </si>
  <si>
    <t>Puskeswan Wonodadi (jaskon pengawasan)</t>
  </si>
  <si>
    <t>Rehab Klinik Hewan Wlingi (fisik bangunan)</t>
  </si>
  <si>
    <t>Rehab Klinik Hewan Wlingi (jaskon perencanaan)</t>
  </si>
  <si>
    <t>Rehab Klinik Hewan Wlingi (jaskon pengawasan)</t>
  </si>
  <si>
    <t>Kegiatan Penerapan dan Pengawasan Persyaratan Teknis Kesehatan Masyarakat Veteriner</t>
  </si>
  <si>
    <t>Sub Keg : Pengujian Laboratorium Kesehatan Masyarakat Veteriner</t>
  </si>
  <si>
    <t>termometer infrared</t>
  </si>
  <si>
    <t>lemari kaca dua pintu (lemari lab)</t>
  </si>
  <si>
    <t>jangka sorong</t>
  </si>
  <si>
    <t>KUSMAWANTI, SE</t>
  </si>
  <si>
    <t>NIP. 19850807 200901 2 008</t>
  </si>
  <si>
    <t>TOHA MASHURI, S.Sos., MM.</t>
  </si>
  <si>
    <t>NIP. 19700219 199003 1 002</t>
  </si>
  <si>
    <t>07879/SP2D-LS/3.25.3.27.0.00.02.00/2021</t>
  </si>
  <si>
    <t>5.2.3.22.11</t>
  </si>
  <si>
    <t>Program Penyuluhan Pertanian</t>
  </si>
  <si>
    <t>Kegiatan Pelaksanaan Penyuluhan Pertanian</t>
  </si>
  <si>
    <t>Sub Keg : Pengembangan Kapasitas Kelembagaan Petani di Kecamatan dan Desa</t>
  </si>
  <si>
    <t>Termometer Gun</t>
  </si>
  <si>
    <t>04234/SP2D-GU/3.25.3.27.0.00.02.00/2021</t>
  </si>
  <si>
    <t>Total Jumlah</t>
  </si>
  <si>
    <t>05087/SP2D-LS/3.25.3.27.0.00.02.00/2021 dan 13814/SP2D-LS/3.25.3.27.0.00.02.00/2021</t>
  </si>
  <si>
    <t>05000/SP2D-LS/3.25.3.27.0.00.02.00/2021 dan 13815/SP2D-LS/3.25.3.27.0.00.02.00/2021</t>
  </si>
  <si>
    <t>05001/SP2D-LS/3.25.3.27.0.00.02.00/2021 dan 14138/SP2D-LS/3.25.3.27.0.00.02.00/2021</t>
  </si>
  <si>
    <t>05002/SP2D-LS/3.25.3.27.0.00.02.00/2021 dan 14137/SP2D-LS/3.25.3.27.0.00.02.00/2021</t>
  </si>
  <si>
    <t>05088/SP2D-LS/3.25.3.27.0.00.02.00/2021 dan 13817/SP2D-LS/3.25.3.27.0.00.02.00/2021</t>
  </si>
  <si>
    <t>05089/SP2D-LS/3.25.3.27.0.00.02.00/2021 dan 13816/SP2D-LS/3.25.3.27.0.00.02.00/2021</t>
  </si>
  <si>
    <t>14149/SP2D-LS/3.25.3.27.0.00.02.00/2021</t>
  </si>
  <si>
    <t>13909/SP2D-LS/3.25.3.27.0.00.02.00/2021</t>
  </si>
  <si>
    <t>13825/SP2D-LS/3.25.3.27.0.00.02.00/2021</t>
  </si>
  <si>
    <t>14136/SP2D-LS/3.25.3.27.0.00.02.00/2021</t>
  </si>
  <si>
    <t>13828/SP2D-LS/3.25.3.27.0.00.02.00/2021</t>
  </si>
  <si>
    <t>13824/SP2D-LS/3.25.3.27.0.00.02.00/2021</t>
  </si>
  <si>
    <t>07798/SP2D-LS/3.25.3.27.0.00.02.00/2021 dan 11649/SP2D-LS/3.25.3.27.0.00.02.00/2021</t>
  </si>
  <si>
    <t>07797/SP2D-LS/3.25.3.27.0.00.02.00/2021 dan 11713/SP2D-LS/3.25.3.27.0.00.02.00/2021</t>
  </si>
  <si>
    <t>07796/SP2D-LS/3.25.3.27.0.00.02.00/2021 dan 11805/SP2D-LS/3.25.3.27.0.00.02.00/2021</t>
  </si>
  <si>
    <t>07794/SP2D-LS/3.25.3.27.0.00.02.00/2021 dan 09356/SP2D-LS/3.25.3.27.0.00.02.00/2021 dan 11714/SP2D-LS/3.25.3.27.0.00.02.00/2021</t>
  </si>
  <si>
    <t>07795/SP2D-LS/3.25.3.27.0.00.02.00/2021 dan 11938/SP2D-LS/3.25.3.27.0.00.02.00/2021</t>
  </si>
  <si>
    <t>06224/SP2D-LS/3.25.3.27.0.00.02.00/2021 dan 11449/SP2D-LS/3.25.3.27.0.00.02.00/2021</t>
  </si>
  <si>
    <t>07793/SP2D-LS/3.25.3.27.0.00.02.00/2021 dan 11041/SP2D-LS/3.25.3.27.0.00.02.00/2021</t>
  </si>
  <si>
    <t>06223/SP2D-LS/3.25.3.27.0.00.02.00/2021 dan 14806/SP2D-LS/3.25.3.27.0.00.02.00/2021</t>
  </si>
  <si>
    <t>11042/SP2D-LS/3.25.3.27.0.00.02.00/2021</t>
  </si>
  <si>
    <t>14811/SP2D-LS/3.25.3.27.0.00.02.00/2021</t>
  </si>
  <si>
    <t>14725/SP2D-LS/3.25.3.27.0.00.02.00/2021</t>
  </si>
  <si>
    <t>11711/SP2D-LS/3.25.3.27.0.00.02.00/2021 dan 14806/SP2D-LS/3.25.3.27.0.00.02.00/2021</t>
  </si>
  <si>
    <t>04660/SP2D-LS/3.25.3.27.0.00.02.00/2021</t>
  </si>
  <si>
    <t>14724/SP2D-LS/3.25.3.27.0.00.02.00/2021</t>
  </si>
  <si>
    <t>14808/SP2D-LS/3.25.3.27.0.00.02.00/2021</t>
  </si>
  <si>
    <t>03949/SP2D-LS/3.25.3.27.0.00.02.00/2021</t>
  </si>
  <si>
    <t>15426/SP2D-LS/3.25.3.27.0.00.02.00/2021</t>
  </si>
  <si>
    <t>15425/SP2D-LS/3.25.3.27.0.00.02.00/2021</t>
  </si>
  <si>
    <t>12700/SP2D-GU/3.25.3.27.0.00.02.00/2021</t>
  </si>
  <si>
    <t>03948/SP2D-LS/3.25.3.27.0.00.02.00/2021</t>
  </si>
  <si>
    <t>03804/SP2D-LS/3.25.3.27.0.00.02.00/2021</t>
  </si>
  <si>
    <r>
      <t>Gedung RPH Wlingi (Jaskon perencanaan 20%).</t>
    </r>
    <r>
      <rPr>
        <b/>
        <u/>
        <sz val="10"/>
        <color rgb="FF000000"/>
        <rFont val="Tahoma"/>
        <family val="2"/>
      </rPr>
      <t/>
    </r>
  </si>
  <si>
    <r>
      <t xml:space="preserve">Gedung RPH Kademangan (Jaskon Perencanaan 80%). .. </t>
    </r>
    <r>
      <rPr>
        <b/>
        <u/>
        <sz val="10"/>
        <color rgb="FFFF0000"/>
        <rFont val="Tahoma"/>
        <family val="2"/>
      </rPr>
      <t xml:space="preserve">Catatan </t>
    </r>
    <r>
      <rPr>
        <b/>
        <sz val="10"/>
        <color rgb="FFFF0000"/>
        <rFont val="Tahoma"/>
        <family val="2"/>
      </rPr>
      <t>:  ini merupakan KDP TA 2020</t>
    </r>
  </si>
  <si>
    <r>
      <t xml:space="preserve">Gedung RPH Srengat (Jaskon Perencanaan 80%). .. </t>
    </r>
    <r>
      <rPr>
        <b/>
        <u/>
        <sz val="10"/>
        <color rgb="FFFF0000"/>
        <rFont val="Tahoma"/>
        <family val="2"/>
      </rPr>
      <t xml:space="preserve">Catatan </t>
    </r>
    <r>
      <rPr>
        <b/>
        <sz val="10"/>
        <color rgb="FFFF0000"/>
        <rFont val="Tahoma"/>
        <family val="2"/>
      </rPr>
      <t>:  ini merupakan KDP TA 2020</t>
    </r>
  </si>
  <si>
    <r>
      <t xml:space="preserve">Pemasangan Paving (jaskon perencanaan) .. </t>
    </r>
    <r>
      <rPr>
        <b/>
        <u/>
        <sz val="10"/>
        <color rgb="FFFF0000"/>
        <rFont val="Tahoma"/>
        <family val="2"/>
      </rPr>
      <t xml:space="preserve">Catatan  : </t>
    </r>
    <r>
      <rPr>
        <b/>
        <sz val="10"/>
        <color rgb="FFFF0000"/>
        <rFont val="Tahoma"/>
        <family val="2"/>
      </rPr>
      <t xml:space="preserve"> ini merupakan KDP TA 2020, pada TA 2021 diadakan reviu hasil jaskon perencanaan karena ada perubahan volume harga satuan dan penambahan pagu bangunan irigasi sehingga di TA 2021 diadakan perencanaan ulang</t>
    </r>
  </si>
  <si>
    <r>
      <t xml:space="preserve">Gedung RPH Srengat (Jaskon Perencanaan 20%)..  </t>
    </r>
    <r>
      <rPr>
        <b/>
        <u/>
        <sz val="10"/>
        <color rgb="FFFF0000"/>
        <rFont val="Tahoma"/>
        <family val="2"/>
      </rPr>
      <t>Catatan :</t>
    </r>
    <r>
      <rPr>
        <b/>
        <sz val="10"/>
        <color rgb="FFFF0000"/>
        <rFont val="Tahoma"/>
        <family val="2"/>
      </rPr>
      <t xml:space="preserve"> (transaksi ini dilakukan jurnal koreksi krn ada salah input spm dari rek belanja modal seharusnya rek barjas jaskon)</t>
    </r>
  </si>
  <si>
    <r>
      <t>Gedung RPH Kademangan (Jaskon Perencanaan 20%)..</t>
    </r>
    <r>
      <rPr>
        <sz val="10"/>
        <color rgb="FFFF0000"/>
        <rFont val="Tahoma"/>
        <family val="2"/>
      </rPr>
      <t xml:space="preserve"> </t>
    </r>
    <r>
      <rPr>
        <b/>
        <u/>
        <sz val="10"/>
        <color rgb="FFFF0000"/>
        <rFont val="Tahoma"/>
        <family val="2"/>
      </rPr>
      <t xml:space="preserve">Catatan : </t>
    </r>
    <r>
      <rPr>
        <b/>
        <sz val="10"/>
        <color rgb="FFFF0000"/>
        <rFont val="Tahoma"/>
        <family val="2"/>
      </rPr>
      <t>(transaksi ini dilakukan jurnal koreksi krn ada salah input spm dari rek belanja modal seharusnya rek barjas jaskon)</t>
    </r>
  </si>
  <si>
    <r>
      <t xml:space="preserve">Candling telur </t>
    </r>
    <r>
      <rPr>
        <b/>
        <sz val="10"/>
        <color rgb="FFFF0000"/>
        <rFont val="Tahoma"/>
        <family val="2"/>
      </rPr>
      <t>(Catatan : berdasar hasil surat keterangan verifikasi pencataan BMD, belanja ini direklasifikasi ke rekening barang dan jasa/ habis pakai)</t>
    </r>
  </si>
  <si>
    <t>alat laboratorium umum</t>
  </si>
  <si>
    <r>
      <t>Mortil</t>
    </r>
    <r>
      <rPr>
        <b/>
        <sz val="10"/>
        <color rgb="FFFF0000"/>
        <rFont val="Tahoma"/>
        <family val="2"/>
      </rPr>
      <t xml:space="preserve"> (Catatan : berdasar hasil surat keterangan verifikasi pencatatan BMD, belanja ini direklasifikasi ke rekening barang dan jasa/ habis pakai)</t>
    </r>
  </si>
  <si>
    <r>
      <t xml:space="preserve">Ph meter  </t>
    </r>
    <r>
      <rPr>
        <b/>
        <sz val="10"/>
        <color rgb="FFFF0000"/>
        <rFont val="Tahoma"/>
        <family val="2"/>
      </rPr>
      <t>(Catatan : berdasar hasil surat keterangan verifikasi pencatatan BMD, belanja ini direklasifikasi ke rekening barang dan jasa/ habis pakai)</t>
    </r>
  </si>
  <si>
    <r>
      <t>Corong kaca</t>
    </r>
    <r>
      <rPr>
        <b/>
        <sz val="10"/>
        <color rgb="FFFF0000"/>
        <rFont val="Tahoma"/>
        <family val="2"/>
      </rPr>
      <t xml:space="preserve">  (Catatan : berdasar hasil surat keterangan verifikasi pencatatan BMD, belanja ini direklasifikasi ke rekening barang dan jasa/ habis pakai)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</si>
</sst>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Rp&quot;* #,##0_-;\-&quot;Rp&quot;* #,##0_-;_-&quot;Rp&quot;* &quot;-&quot;_-;_-@_-"/>
    <numFmt numFmtId="41" formatCode="_-* #,##0_-;\-* #,##0_-;_-* &quot;-&quot;_-;_-@_-"/>
    <numFmt numFmtId="43" formatCode="_-* #,##0.00_-;\-* #,##0.00_-;_-* &quot;-&quot;??_-;_-@_-"/>
    <numFmt numFmtId="164" formatCode="_(* #,##0_);_(* \(#,##0\);_(* &quot;-&quot;_);_(@_)"/>
    <numFmt numFmtId="165" formatCode="_(&quot;$&quot;* #,##0.00_);_(&quot;$&quot;* \(#,##0.00\);_(&quot;$&quot;* &quot;-&quot;??_);_(@_)"/>
    <numFmt numFmtId="166" formatCode="_(* #,##0.00_);_(* \(#,##0.00\);_(* &quot;-&quot;??_);_(@_)"/>
    <numFmt numFmtId="167" formatCode="_(&quot;Rp&quot;* #,##0_);_(&quot;Rp&quot;* \(#,##0\);_(&quot;Rp&quot;* &quot;-&quot;_);_(@_)"/>
    <numFmt numFmtId="168" formatCode="#,##0.00_ ;\-#,##0.00\ "/>
    <numFmt numFmtId="169" formatCode="_([$€-2]* #,##0.00_);_([$€-2]* \(#,##0.00\);_([$€-2]* &quot;-&quot;??_)"/>
  </numFmts>
  <fonts count="43" x14ac:knownFonts="1">
    <font>
      <sz val="10"/>
      <name val="Arial"/>
    </font>
    <font>
      <sz val="11"/>
      <color theme="1"/>
      <name val="Calibri"/>
      <family val="2"/>
      <scheme val="minor"/>
    </font>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charset val="1"/>
      <scheme val="minor"/>
    </font>
    <font>
      <b/>
      <sz val="12"/>
      <color theme="1"/>
      <name val="Tahoma"/>
      <family val="2"/>
    </font>
    <font>
      <sz val="11"/>
      <color rgb="FF000000"/>
      <name val="Calibri"/>
      <family val="2"/>
    </font>
    <font>
      <sz val="12"/>
      <color theme="1"/>
      <name val="Tahoma"/>
      <family val="2"/>
    </font>
    <font>
      <b/>
      <sz val="16"/>
      <color theme="1"/>
      <name val="Tahoma"/>
      <family val="2"/>
    </font>
    <font>
      <b/>
      <sz val="20"/>
      <color theme="1"/>
      <name val="Tahoma"/>
      <family val="2"/>
    </font>
    <font>
      <sz val="14"/>
      <color theme="1"/>
      <name val="Tahoma"/>
      <family val="2"/>
    </font>
    <font>
      <b/>
      <sz val="14"/>
      <color theme="1"/>
      <name val="Tahoma"/>
      <family val="2"/>
    </font>
    <font>
      <b/>
      <sz val="14"/>
      <color theme="1"/>
      <name val="Times New Roman"/>
      <family val="1"/>
    </font>
    <font>
      <sz val="10"/>
      <color rgb="FF000000"/>
      <name val="Tahoma"/>
      <family val="2"/>
    </font>
    <font>
      <sz val="10"/>
      <color theme="1"/>
      <name val="Times New Roman"/>
      <family val="1"/>
    </font>
    <font>
      <b/>
      <i/>
      <sz val="10"/>
      <color theme="1"/>
      <name val="Times New Roman"/>
      <family val="1"/>
    </font>
    <font>
      <b/>
      <u/>
      <sz val="12"/>
      <color theme="1"/>
      <name val="Tahoma"/>
      <family val="2"/>
    </font>
    <font>
      <b/>
      <i/>
      <sz val="10"/>
      <color rgb="FF000000"/>
      <name val="Tahoma"/>
      <family val="2"/>
    </font>
    <font>
      <sz val="10"/>
      <color indexed="8"/>
      <name val="Arial"/>
      <family val="2"/>
    </font>
    <font>
      <sz val="11"/>
      <color indexed="8"/>
      <name val="Calibri"/>
      <family val="2"/>
      <charset val="1"/>
    </font>
    <font>
      <sz val="11"/>
      <color indexed="8"/>
      <name val="Calibri"/>
      <family val="2"/>
    </font>
    <font>
      <u/>
      <sz val="10"/>
      <color indexed="12"/>
      <name val="Arial"/>
      <family val="2"/>
    </font>
    <font>
      <sz val="10"/>
      <name val="MS Sans Serif"/>
      <family val="2"/>
    </font>
    <font>
      <sz val="10"/>
      <color theme="1"/>
      <name val="Calibri"/>
      <family val="2"/>
      <charset val="1"/>
    </font>
    <font>
      <sz val="8"/>
      <color rgb="FF080000"/>
      <name val="Arial"/>
      <family val="2"/>
    </font>
    <font>
      <b/>
      <sz val="11"/>
      <color theme="1"/>
      <name val="Calibri"/>
      <family val="2"/>
      <scheme val="minor"/>
    </font>
    <font>
      <b/>
      <i/>
      <sz val="11"/>
      <color theme="1"/>
      <name val="Calibri"/>
      <family val="2"/>
      <charset val="1"/>
      <scheme val="minor"/>
    </font>
    <font>
      <b/>
      <i/>
      <sz val="11"/>
      <color theme="1"/>
      <name val="Calibri"/>
      <family val="2"/>
      <scheme val="minor"/>
    </font>
    <font>
      <i/>
      <sz val="11"/>
      <color theme="1"/>
      <name val="Calibri"/>
      <family val="2"/>
      <scheme val="minor"/>
    </font>
    <font>
      <b/>
      <sz val="10"/>
      <color rgb="FF000000"/>
      <name val="Tahoma"/>
      <family val="2"/>
    </font>
    <font>
      <b/>
      <sz val="11"/>
      <color theme="1"/>
      <name val="Calibri"/>
      <family val="2"/>
      <charset val="1"/>
      <scheme val="minor"/>
    </font>
    <font>
      <b/>
      <sz val="10"/>
      <color theme="1"/>
      <name val="Times New Roman"/>
      <family val="1"/>
    </font>
    <font>
      <b/>
      <i/>
      <sz val="12"/>
      <color theme="1"/>
      <name val="Calibri"/>
      <family val="2"/>
      <scheme val="minor"/>
    </font>
    <font>
      <b/>
      <sz val="10"/>
      <color theme="1"/>
      <name val="Tahoma"/>
      <family val="2"/>
    </font>
    <font>
      <sz val="10"/>
      <color theme="1"/>
      <name val="Calibri"/>
      <family val="2"/>
      <charset val="1"/>
      <scheme val="minor"/>
    </font>
    <font>
      <i/>
      <sz val="10"/>
      <color rgb="FF000000"/>
      <name val="Tahoma"/>
      <family val="2"/>
    </font>
    <font>
      <sz val="10"/>
      <color rgb="FFFF0000"/>
      <name val="Tahoma"/>
      <family val="2"/>
    </font>
    <font>
      <b/>
      <u/>
      <sz val="10"/>
      <color rgb="FF000000"/>
      <name val="Tahoma"/>
      <family val="2"/>
    </font>
    <font>
      <b/>
      <u/>
      <sz val="10"/>
      <color rgb="FFFF0000"/>
      <name val="Tahoma"/>
      <family val="2"/>
    </font>
    <font>
      <b/>
      <sz val="10"/>
      <color rgb="FFFF0000"/>
      <name val="Tahoma"/>
      <family val="2"/>
    </font>
  </fonts>
  <fills count="8">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00B050"/>
        <bgColor indexed="64"/>
      </patternFill>
    </fill>
    <fill>
      <patternFill patternType="solid">
        <fgColor theme="8" tint="0.39997558519241921"/>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29">
    <xf numFmtId="0" fontId="0" fillId="0" borderId="0"/>
    <xf numFmtId="166" fontId="5" fillId="0" borderId="0" applyFont="0" applyFill="0" applyBorder="0" applyAlignment="0" applyProtection="0"/>
    <xf numFmtId="0" fontId="7" fillId="0" borderId="0"/>
    <xf numFmtId="41" fontId="7" fillId="0" borderId="0" applyFont="0" applyFill="0" applyBorder="0" applyAlignment="0" applyProtection="0"/>
    <xf numFmtId="0" fontId="6" fillId="0" borderId="0"/>
    <xf numFmtId="0" fontId="21" fillId="0" borderId="0">
      <alignment vertical="top"/>
    </xf>
    <xf numFmtId="164" fontId="4" fillId="0" borderId="0" applyFont="0" applyFill="0" applyBorder="0" applyAlignment="0" applyProtection="0"/>
    <xf numFmtId="164" fontId="22"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3" fillId="0" borderId="0" applyFont="0" applyFill="0" applyBorder="0" applyAlignment="0" applyProtection="0"/>
    <xf numFmtId="0"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3" fillId="0" borderId="0" applyFont="0" applyFill="0" applyBorder="0" applyAlignment="0" applyProtection="0"/>
    <xf numFmtId="164" fontId="7"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22" fillId="0" borderId="0" applyFont="0" applyFill="0" applyBorder="0" applyAlignment="0" applyProtection="0"/>
    <xf numFmtId="166" fontId="6" fillId="0" borderId="0" applyFont="0" applyFill="0" applyBorder="0" applyAlignment="0" applyProtection="0"/>
    <xf numFmtId="166" fontId="4" fillId="0" borderId="0" applyFont="0" applyFill="0" applyBorder="0" applyAlignment="0" applyProtection="0"/>
    <xf numFmtId="167" fontId="7" fillId="0" borderId="0" applyFont="0" applyFill="0" applyBorder="0" applyAlignment="0" applyProtection="0"/>
    <xf numFmtId="167" fontId="6" fillId="0" borderId="0" applyFont="0" applyFill="0" applyBorder="0" applyAlignment="0" applyProtection="0"/>
    <xf numFmtId="165" fontId="6" fillId="0" borderId="0" applyFont="0" applyFill="0" applyBorder="0" applyAlignment="0" applyProtection="0"/>
    <xf numFmtId="169" fontId="6" fillId="0" borderId="0" applyFont="0" applyFill="0" applyBorder="0" applyAlignment="0" applyProtection="0"/>
    <xf numFmtId="0" fontId="24" fillId="0" borderId="0" applyNumberFormat="0" applyFill="0" applyBorder="0" applyAlignment="0" applyProtection="0">
      <alignment vertical="top"/>
      <protection locked="0"/>
    </xf>
    <xf numFmtId="164" fontId="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4" fillId="0" borderId="0"/>
    <xf numFmtId="0" fontId="25" fillId="0" borderId="0"/>
    <xf numFmtId="0" fontId="7" fillId="0" borderId="0"/>
    <xf numFmtId="0" fontId="7" fillId="0" borderId="0"/>
    <xf numFmtId="0" fontId="6" fillId="0" borderId="0"/>
    <xf numFmtId="0" fontId="4" fillId="0" borderId="0"/>
    <xf numFmtId="0" fontId="26"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7" fillId="3" borderId="0">
      <alignment horizontal="right" vertical="top"/>
    </xf>
    <xf numFmtId="0" fontId="3" fillId="0" borderId="0"/>
    <xf numFmtId="0" fontId="2" fillId="0" borderId="0"/>
    <xf numFmtId="166" fontId="3" fillId="0" borderId="0" applyFont="0" applyFill="0" applyBorder="0" applyAlignment="0" applyProtection="0"/>
    <xf numFmtId="0" fontId="9" fillId="0" borderId="0"/>
    <xf numFmtId="164" fontId="2"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2"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23"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23"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2" fontId="2"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cellStyleXfs>
  <cellXfs count="125">
    <xf numFmtId="0" fontId="0" fillId="0" borderId="0" xfId="0"/>
    <xf numFmtId="0" fontId="7" fillId="0" borderId="0" xfId="2"/>
    <xf numFmtId="0" fontId="8" fillId="0" borderId="0" xfId="2" applyFont="1" applyAlignment="1">
      <alignment horizontal="center" vertical="center"/>
    </xf>
    <xf numFmtId="0" fontId="10" fillId="0" borderId="0" xfId="2" applyFont="1" applyAlignment="1">
      <alignment horizontal="center" vertical="center"/>
    </xf>
    <xf numFmtId="0" fontId="15" fillId="0" borderId="0" xfId="2" applyFont="1" applyAlignment="1">
      <alignment horizontal="center" vertical="center"/>
    </xf>
    <xf numFmtId="0" fontId="17" fillId="0" borderId="3" xfId="2" applyFont="1" applyBorder="1" applyAlignment="1">
      <alignment vertical="top"/>
    </xf>
    <xf numFmtId="0" fontId="18" fillId="0" borderId="0" xfId="2" applyFont="1" applyAlignment="1">
      <alignment vertical="center"/>
    </xf>
    <xf numFmtId="0" fontId="19" fillId="0" borderId="0" xfId="2" applyFont="1" applyAlignment="1">
      <alignment horizontal="center" vertical="center"/>
    </xf>
    <xf numFmtId="0" fontId="16" fillId="0" borderId="1" xfId="2" applyFont="1" applyBorder="1" applyAlignment="1">
      <alignment horizontal="center" vertical="center" wrapText="1"/>
    </xf>
    <xf numFmtId="0" fontId="8" fillId="0" borderId="0" xfId="2" applyFont="1" applyAlignment="1">
      <alignment horizontal="center" vertical="center"/>
    </xf>
    <xf numFmtId="0" fontId="8" fillId="0" borderId="0" xfId="2" applyFont="1" applyAlignment="1">
      <alignment horizontal="center" vertical="center"/>
    </xf>
    <xf numFmtId="0" fontId="17" fillId="0" borderId="4" xfId="2" applyFont="1" applyBorder="1" applyAlignment="1">
      <alignment vertical="top" wrapText="1"/>
    </xf>
    <xf numFmtId="0" fontId="10" fillId="0" borderId="0" xfId="2" applyFont="1" applyAlignment="1">
      <alignment horizontal="center" vertical="center"/>
    </xf>
    <xf numFmtId="0" fontId="19" fillId="0" borderId="0" xfId="2" applyFont="1" applyAlignment="1">
      <alignment horizontal="center" vertical="center"/>
    </xf>
    <xf numFmtId="0" fontId="29" fillId="0" borderId="0" xfId="2" applyFont="1"/>
    <xf numFmtId="0" fontId="31" fillId="0" borderId="0" xfId="2" applyFont="1"/>
    <xf numFmtId="0" fontId="33" fillId="0" borderId="0" xfId="2" applyFont="1"/>
    <xf numFmtId="0" fontId="20" fillId="0" borderId="7" xfId="2" applyFont="1" applyBorder="1" applyAlignment="1">
      <alignment vertical="center" wrapText="1"/>
    </xf>
    <xf numFmtId="0" fontId="16" fillId="0" borderId="1" xfId="2" applyFont="1" applyBorder="1" applyAlignment="1">
      <alignment horizontal="center" vertical="top" wrapText="1"/>
    </xf>
    <xf numFmtId="0" fontId="16" fillId="0" borderId="1" xfId="2" applyFont="1" applyBorder="1" applyAlignment="1">
      <alignment vertical="top" wrapText="1"/>
    </xf>
    <xf numFmtId="166" fontId="16" fillId="0" borderId="1" xfId="1" applyFont="1" applyBorder="1" applyAlignment="1">
      <alignment vertical="top" wrapText="1"/>
    </xf>
    <xf numFmtId="3" fontId="16" fillId="0" borderId="1" xfId="2" applyNumberFormat="1" applyFont="1" applyBorder="1" applyAlignment="1">
      <alignment horizontal="right" vertical="top" wrapText="1"/>
    </xf>
    <xf numFmtId="0" fontId="7" fillId="0" borderId="0" xfId="2" applyAlignment="1">
      <alignment vertical="top"/>
    </xf>
    <xf numFmtId="166" fontId="16" fillId="0" borderId="1" xfId="1" applyFont="1" applyBorder="1" applyAlignment="1">
      <alignment horizontal="center" vertical="top" wrapText="1"/>
    </xf>
    <xf numFmtId="0" fontId="7" fillId="0" borderId="0" xfId="2" applyAlignment="1">
      <alignment horizontal="center" vertical="center" wrapText="1"/>
    </xf>
    <xf numFmtId="0" fontId="7" fillId="0" borderId="0" xfId="2" applyAlignment="1">
      <alignment vertical="top" wrapText="1"/>
    </xf>
    <xf numFmtId="166" fontId="7" fillId="0" borderId="0" xfId="1" applyFont="1"/>
    <xf numFmtId="0" fontId="7" fillId="0" borderId="1" xfId="2" applyBorder="1" applyAlignment="1">
      <alignment vertical="top" wrapText="1"/>
    </xf>
    <xf numFmtId="0" fontId="7" fillId="0" borderId="1" xfId="2" applyBorder="1" applyAlignment="1">
      <alignment horizontal="center" vertical="top" wrapText="1"/>
    </xf>
    <xf numFmtId="166" fontId="7" fillId="0" borderId="1" xfId="1" applyFont="1" applyBorder="1" applyAlignment="1">
      <alignment vertical="top" wrapText="1"/>
    </xf>
    <xf numFmtId="0" fontId="7" fillId="0" borderId="3" xfId="2" applyBorder="1" applyAlignment="1">
      <alignment vertical="top" wrapText="1"/>
    </xf>
    <xf numFmtId="0" fontId="7" fillId="0" borderId="4" xfId="2" applyBorder="1" applyAlignment="1">
      <alignment vertical="top" wrapText="1"/>
    </xf>
    <xf numFmtId="0" fontId="8" fillId="4" borderId="1" xfId="2" applyFont="1" applyFill="1" applyBorder="1" applyAlignment="1">
      <alignment horizontal="center" vertical="center" wrapText="1"/>
    </xf>
    <xf numFmtId="0" fontId="33" fillId="4" borderId="1" xfId="2" applyFont="1" applyFill="1" applyBorder="1" applyAlignment="1">
      <alignment horizontal="center" vertical="center" wrapText="1"/>
    </xf>
    <xf numFmtId="0" fontId="7" fillId="0" borderId="1" xfId="2" applyBorder="1" applyAlignment="1">
      <alignment vertical="top"/>
    </xf>
    <xf numFmtId="0" fontId="7" fillId="0" borderId="3" xfId="2" applyBorder="1" applyAlignment="1">
      <alignment vertical="top"/>
    </xf>
    <xf numFmtId="166" fontId="7" fillId="0" borderId="1" xfId="1" applyFont="1" applyBorder="1" applyAlignment="1">
      <alignment vertical="top"/>
    </xf>
    <xf numFmtId="166" fontId="20" fillId="2" borderId="7" xfId="1" applyFont="1" applyFill="1" applyBorder="1" applyAlignment="1">
      <alignment vertical="center" wrapText="1"/>
    </xf>
    <xf numFmtId="166" fontId="20" fillId="6" borderId="7" xfId="1" applyFont="1" applyFill="1" applyBorder="1" applyAlignment="1">
      <alignment vertical="center" wrapText="1"/>
    </xf>
    <xf numFmtId="0" fontId="7" fillId="0" borderId="3" xfId="2" applyBorder="1" applyAlignment="1">
      <alignment horizontal="center" vertical="top" wrapText="1"/>
    </xf>
    <xf numFmtId="0" fontId="7" fillId="0" borderId="5" xfId="2" applyBorder="1" applyAlignment="1">
      <alignment vertical="top"/>
    </xf>
    <xf numFmtId="0" fontId="7" fillId="0" borderId="5" xfId="2" applyBorder="1" applyAlignment="1">
      <alignment horizontal="center" vertical="top" wrapText="1"/>
    </xf>
    <xf numFmtId="0" fontId="28" fillId="0" borderId="1" xfId="2" applyFont="1" applyBorder="1" applyAlignment="1">
      <alignment horizontal="center" vertical="top" wrapText="1"/>
    </xf>
    <xf numFmtId="166" fontId="28" fillId="0" borderId="1" xfId="1" applyFont="1" applyBorder="1" applyAlignment="1">
      <alignment vertical="top" wrapText="1"/>
    </xf>
    <xf numFmtId="0" fontId="28" fillId="0" borderId="1" xfId="2" applyFont="1" applyBorder="1" applyAlignment="1">
      <alignment vertical="top" wrapText="1"/>
    </xf>
    <xf numFmtId="0" fontId="28" fillId="0" borderId="0" xfId="2" applyFont="1" applyAlignment="1">
      <alignment vertical="top" wrapText="1"/>
    </xf>
    <xf numFmtId="0" fontId="28" fillId="0" borderId="0" xfId="2" applyFont="1" applyAlignment="1">
      <alignment vertical="top"/>
    </xf>
    <xf numFmtId="166" fontId="28" fillId="0" borderId="1" xfId="1" applyFont="1" applyBorder="1" applyAlignment="1">
      <alignment horizontal="center" vertical="top" wrapText="1"/>
    </xf>
    <xf numFmtId="0" fontId="28" fillId="0" borderId="1" xfId="1" applyNumberFormat="1" applyFont="1" applyBorder="1" applyAlignment="1">
      <alignment horizontal="center" vertical="top" wrapText="1"/>
    </xf>
    <xf numFmtId="0" fontId="30" fillId="0" borderId="7" xfId="1" applyNumberFormat="1" applyFont="1" applyBorder="1" applyAlignment="1">
      <alignment horizontal="center" vertical="top" wrapText="1"/>
    </xf>
    <xf numFmtId="166" fontId="30" fillId="0" borderId="7" xfId="1" applyFont="1" applyBorder="1" applyAlignment="1">
      <alignment horizontal="center" vertical="top" wrapText="1"/>
    </xf>
    <xf numFmtId="166" fontId="30" fillId="5" borderId="7" xfId="1" applyFont="1" applyFill="1" applyBorder="1" applyAlignment="1">
      <alignment horizontal="center" vertical="top" wrapText="1"/>
    </xf>
    <xf numFmtId="166" fontId="30" fillId="0" borderId="7" xfId="1" applyFont="1" applyBorder="1" applyAlignment="1">
      <alignment wrapText="1"/>
    </xf>
    <xf numFmtId="0" fontId="32" fillId="7" borderId="1" xfId="2" applyFont="1" applyFill="1" applyBorder="1" applyAlignment="1">
      <alignment vertical="center" wrapText="1"/>
    </xf>
    <xf numFmtId="0" fontId="34" fillId="7" borderId="1" xfId="2" applyFont="1" applyFill="1" applyBorder="1" applyAlignment="1">
      <alignment horizontal="center" vertical="top" wrapText="1"/>
    </xf>
    <xf numFmtId="166" fontId="32" fillId="7" borderId="1" xfId="1" applyFont="1" applyFill="1" applyBorder="1" applyAlignment="1">
      <alignment vertical="center" wrapText="1"/>
    </xf>
    <xf numFmtId="0" fontId="10" fillId="0" borderId="0" xfId="2" applyFont="1" applyAlignment="1">
      <alignment horizontal="center" vertical="center"/>
    </xf>
    <xf numFmtId="0" fontId="19" fillId="0" borderId="0" xfId="2" applyFont="1" applyAlignment="1">
      <alignment horizontal="center" vertical="center"/>
    </xf>
    <xf numFmtId="0" fontId="16" fillId="0" borderId="1" xfId="2" applyFont="1" applyFill="1" applyBorder="1" applyAlignment="1">
      <alignment horizontal="center" vertical="top" wrapText="1"/>
    </xf>
    <xf numFmtId="0" fontId="20" fillId="0" borderId="3" xfId="2" applyFont="1" applyFill="1" applyBorder="1" applyAlignment="1">
      <alignment vertical="top" wrapText="1"/>
    </xf>
    <xf numFmtId="0" fontId="20" fillId="0" borderId="4" xfId="2" applyFont="1" applyFill="1" applyBorder="1" applyAlignment="1">
      <alignment vertical="top" wrapText="1"/>
    </xf>
    <xf numFmtId="0" fontId="16" fillId="0" borderId="1" xfId="2" applyFont="1" applyFill="1" applyBorder="1" applyAlignment="1">
      <alignment vertical="top" wrapText="1"/>
    </xf>
    <xf numFmtId="166" fontId="16" fillId="0" borderId="1" xfId="1" applyFont="1" applyFill="1" applyBorder="1" applyAlignment="1">
      <alignment vertical="top" wrapText="1"/>
    </xf>
    <xf numFmtId="166" fontId="7" fillId="0" borderId="1" xfId="1" applyFont="1" applyFill="1" applyBorder="1" applyAlignment="1">
      <alignment vertical="top"/>
    </xf>
    <xf numFmtId="0" fontId="16" fillId="0" borderId="1" xfId="2" applyFont="1" applyFill="1" applyBorder="1" applyAlignment="1">
      <alignment vertical="center" wrapText="1"/>
    </xf>
    <xf numFmtId="0" fontId="17" fillId="0" borderId="3" xfId="2" applyFont="1" applyFill="1" applyBorder="1" applyAlignment="1">
      <alignment vertical="top" wrapText="1"/>
    </xf>
    <xf numFmtId="0" fontId="17" fillId="0" borderId="4" xfId="2" applyFont="1" applyFill="1" applyBorder="1" applyAlignment="1">
      <alignment vertical="top" wrapText="1"/>
    </xf>
    <xf numFmtId="0" fontId="16" fillId="0" borderId="1" xfId="2" applyFont="1" applyFill="1" applyBorder="1" applyAlignment="1">
      <alignment horizontal="center" vertical="center" wrapText="1"/>
    </xf>
    <xf numFmtId="168" fontId="16" fillId="0" borderId="1" xfId="2" applyNumberFormat="1" applyFont="1" applyFill="1" applyBorder="1" applyAlignment="1">
      <alignment vertical="center" wrapText="1"/>
    </xf>
    <xf numFmtId="166" fontId="16" fillId="0" borderId="1" xfId="1" applyFont="1" applyFill="1" applyBorder="1" applyAlignment="1">
      <alignment vertical="center" wrapText="1"/>
    </xf>
    <xf numFmtId="166" fontId="20" fillId="0" borderId="7" xfId="1" applyFont="1" applyFill="1" applyBorder="1" applyAlignment="1">
      <alignment vertical="center" wrapText="1"/>
    </xf>
    <xf numFmtId="3" fontId="16" fillId="0" borderId="1" xfId="2" applyNumberFormat="1" applyFont="1" applyBorder="1" applyAlignment="1">
      <alignment horizontal="center" vertical="top" wrapText="1"/>
    </xf>
    <xf numFmtId="3" fontId="16" fillId="0" borderId="1" xfId="2" applyNumberFormat="1" applyFont="1" applyFill="1" applyBorder="1" applyAlignment="1">
      <alignment horizontal="center" vertical="top" wrapText="1"/>
    </xf>
    <xf numFmtId="0" fontId="17" fillId="0" borderId="4" xfId="2" applyFont="1" applyBorder="1" applyAlignment="1">
      <alignment vertical="top" wrapText="1"/>
    </xf>
    <xf numFmtId="0" fontId="37" fillId="0" borderId="0" xfId="2" applyFont="1"/>
    <xf numFmtId="0" fontId="32" fillId="4" borderId="1" xfId="2" applyFont="1" applyFill="1" applyBorder="1" applyAlignment="1">
      <alignment horizontal="center" vertical="center" wrapText="1"/>
    </xf>
    <xf numFmtId="0" fontId="17" fillId="0" borderId="4" xfId="2" applyFont="1" applyBorder="1" applyAlignment="1">
      <alignment vertical="top" wrapText="1"/>
    </xf>
    <xf numFmtId="0" fontId="38" fillId="0" borderId="3" xfId="2" applyFont="1" applyBorder="1" applyAlignment="1">
      <alignment vertical="top" wrapText="1"/>
    </xf>
    <xf numFmtId="0" fontId="38" fillId="0" borderId="4" xfId="2" applyFont="1" applyBorder="1" applyAlignment="1">
      <alignment vertical="top" wrapText="1"/>
    </xf>
    <xf numFmtId="0" fontId="17" fillId="0" borderId="4" xfId="2" applyFont="1" applyBorder="1" applyAlignment="1">
      <alignment vertical="top" wrapText="1"/>
    </xf>
    <xf numFmtId="0" fontId="32" fillId="7" borderId="1" xfId="2" applyFont="1" applyFill="1" applyBorder="1" applyAlignment="1">
      <alignment horizontal="center" vertical="center" wrapText="1"/>
    </xf>
    <xf numFmtId="0" fontId="38" fillId="0" borderId="3" xfId="2" applyFont="1" applyBorder="1" applyAlignment="1">
      <alignment vertical="top" wrapText="1"/>
    </xf>
    <xf numFmtId="0" fontId="38" fillId="0" borderId="4" xfId="2" applyFont="1" applyBorder="1" applyAlignment="1">
      <alignment vertical="top" wrapText="1"/>
    </xf>
    <xf numFmtId="0" fontId="17" fillId="0" borderId="4" xfId="2" applyFont="1" applyBorder="1" applyAlignment="1">
      <alignment vertical="top" wrapText="1"/>
    </xf>
    <xf numFmtId="0" fontId="32" fillId="7" borderId="1" xfId="2" applyFont="1" applyFill="1" applyBorder="1" applyAlignment="1">
      <alignment horizontal="center" vertical="center" wrapText="1"/>
    </xf>
    <xf numFmtId="166" fontId="32" fillId="7" borderId="1" xfId="1" applyFont="1" applyFill="1" applyBorder="1" applyAlignment="1">
      <alignment horizontal="center" vertical="center" wrapText="1"/>
    </xf>
    <xf numFmtId="0" fontId="34" fillId="7" borderId="1" xfId="2" applyFont="1" applyFill="1" applyBorder="1" applyAlignment="1">
      <alignment horizontal="center" vertical="center" wrapText="1"/>
    </xf>
    <xf numFmtId="0" fontId="17" fillId="0" borderId="4" xfId="2" applyFont="1" applyBorder="1" applyAlignment="1">
      <alignment vertical="top" wrapText="1"/>
    </xf>
    <xf numFmtId="0" fontId="32" fillId="7" borderId="1" xfId="2" applyFont="1" applyFill="1" applyBorder="1" applyAlignment="1">
      <alignment horizontal="center" vertical="center" wrapText="1"/>
    </xf>
    <xf numFmtId="0" fontId="10" fillId="0" borderId="0" xfId="2" applyFont="1" applyAlignment="1">
      <alignment horizontal="center" vertical="center"/>
    </xf>
    <xf numFmtId="0" fontId="19" fillId="0" borderId="0" xfId="2" applyFont="1" applyAlignment="1">
      <alignment horizontal="center" vertical="center"/>
    </xf>
    <xf numFmtId="0" fontId="39" fillId="0" borderId="1" xfId="2" applyFont="1" applyFill="1" applyBorder="1" applyAlignment="1">
      <alignment vertical="top" wrapText="1"/>
    </xf>
    <xf numFmtId="4" fontId="16" fillId="0" borderId="1" xfId="2" applyNumberFormat="1" applyFont="1" applyFill="1" applyBorder="1" applyAlignment="1">
      <alignment vertical="top" wrapText="1"/>
    </xf>
    <xf numFmtId="4" fontId="16" fillId="0" borderId="1" xfId="1" applyNumberFormat="1" applyFont="1" applyFill="1" applyBorder="1" applyAlignment="1">
      <alignment vertical="top" wrapText="1"/>
    </xf>
    <xf numFmtId="0" fontId="17" fillId="0" borderId="4" xfId="2" applyFont="1" applyBorder="1" applyAlignment="1">
      <alignment vertical="top" wrapText="1"/>
    </xf>
    <xf numFmtId="166" fontId="34" fillId="7" borderId="1" xfId="2" applyNumberFormat="1" applyFont="1" applyFill="1" applyBorder="1" applyAlignment="1">
      <alignment horizontal="center" vertical="top" wrapText="1"/>
    </xf>
    <xf numFmtId="0" fontId="39" fillId="0" borderId="6" xfId="2" applyFont="1" applyFill="1" applyBorder="1" applyAlignment="1">
      <alignment vertical="top" wrapText="1"/>
    </xf>
    <xf numFmtId="43" fontId="7" fillId="0" borderId="0" xfId="2" applyNumberFormat="1"/>
    <xf numFmtId="0" fontId="8"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center" vertical="center"/>
    </xf>
    <xf numFmtId="0" fontId="13" fillId="0" borderId="0" xfId="2" applyFont="1" applyAlignment="1">
      <alignment horizontal="center" vertical="center"/>
    </xf>
    <xf numFmtId="0" fontId="14" fillId="0" borderId="0" xfId="2" applyFont="1" applyAlignment="1">
      <alignment horizontal="center" vertical="center"/>
    </xf>
    <xf numFmtId="0" fontId="35" fillId="0" borderId="8" xfId="2" applyFont="1" applyBorder="1" applyAlignment="1">
      <alignment horizontal="center" vertical="center"/>
    </xf>
    <xf numFmtId="0" fontId="35" fillId="0" borderId="9" xfId="2" applyFont="1" applyBorder="1" applyAlignment="1">
      <alignment horizontal="center" vertical="center"/>
    </xf>
    <xf numFmtId="0" fontId="35" fillId="0" borderId="10" xfId="2" applyFont="1" applyBorder="1" applyAlignment="1">
      <alignment horizontal="center" vertical="center"/>
    </xf>
    <xf numFmtId="0" fontId="20" fillId="0" borderId="1" xfId="2" applyFont="1" applyBorder="1" applyAlignment="1">
      <alignment vertical="top" wrapText="1"/>
    </xf>
    <xf numFmtId="0" fontId="33" fillId="4" borderId="3" xfId="2" applyFont="1" applyFill="1" applyBorder="1" applyAlignment="1">
      <alignment horizontal="center" vertical="center" wrapText="1"/>
    </xf>
    <xf numFmtId="0" fontId="33" fillId="4" borderId="4" xfId="2" applyFont="1" applyFill="1" applyBorder="1" applyAlignment="1">
      <alignment horizontal="center" vertical="center" wrapText="1"/>
    </xf>
    <xf numFmtId="0" fontId="36" fillId="7" borderId="3" xfId="2" applyFont="1" applyFill="1" applyBorder="1" applyAlignment="1">
      <alignment horizontal="center" vertical="top" wrapText="1"/>
    </xf>
    <xf numFmtId="0" fontId="36" fillId="7" borderId="5" xfId="2" applyFont="1" applyFill="1" applyBorder="1" applyAlignment="1">
      <alignment horizontal="center" vertical="top" wrapText="1"/>
    </xf>
    <xf numFmtId="0" fontId="20" fillId="0" borderId="8" xfId="2" applyFont="1" applyFill="1" applyBorder="1" applyAlignment="1">
      <alignment horizontal="center" vertical="center" wrapText="1"/>
    </xf>
    <xf numFmtId="0" fontId="20" fillId="0" borderId="9" xfId="2" applyFont="1" applyFill="1" applyBorder="1" applyAlignment="1">
      <alignment horizontal="center" vertical="center" wrapText="1"/>
    </xf>
    <xf numFmtId="0" fontId="28" fillId="0" borderId="3" xfId="2" applyFont="1" applyBorder="1" applyAlignment="1">
      <alignment horizontal="center" vertical="top" wrapText="1"/>
    </xf>
    <xf numFmtId="0" fontId="28" fillId="0" borderId="5" xfId="2" applyFont="1" applyBorder="1" applyAlignment="1">
      <alignment horizontal="center" vertical="top" wrapText="1"/>
    </xf>
    <xf numFmtId="0" fontId="32" fillId="4" borderId="1" xfId="2" applyFont="1" applyFill="1" applyBorder="1" applyAlignment="1">
      <alignment horizontal="center" vertical="center" wrapText="1"/>
    </xf>
    <xf numFmtId="0" fontId="32" fillId="4" borderId="2" xfId="2" applyFont="1" applyFill="1" applyBorder="1" applyAlignment="1">
      <alignment horizontal="center" vertical="center" wrapText="1"/>
    </xf>
    <xf numFmtId="0" fontId="32" fillId="4" borderId="6" xfId="2" applyFont="1" applyFill="1" applyBorder="1" applyAlignment="1">
      <alignment horizontal="center" vertical="center" wrapText="1"/>
    </xf>
    <xf numFmtId="0" fontId="32" fillId="4" borderId="3" xfId="2" applyFont="1" applyFill="1" applyBorder="1" applyAlignment="1">
      <alignment horizontal="center" vertical="center" wrapText="1"/>
    </xf>
    <xf numFmtId="0" fontId="32" fillId="4" borderId="5" xfId="2" applyFont="1" applyFill="1" applyBorder="1" applyAlignment="1">
      <alignment horizontal="center" vertical="center" wrapText="1"/>
    </xf>
    <xf numFmtId="0" fontId="32" fillId="4" borderId="4" xfId="2" applyFont="1" applyFill="1" applyBorder="1" applyAlignment="1">
      <alignment horizontal="center" vertical="center" wrapText="1"/>
    </xf>
    <xf numFmtId="0" fontId="36" fillId="7" borderId="3" xfId="2" applyFont="1" applyFill="1" applyBorder="1" applyAlignment="1">
      <alignment horizontal="center" vertical="center" wrapText="1"/>
    </xf>
    <xf numFmtId="0" fontId="36" fillId="7" borderId="5" xfId="2" applyFont="1" applyFill="1" applyBorder="1" applyAlignment="1">
      <alignment horizontal="center" vertical="center" wrapText="1"/>
    </xf>
    <xf numFmtId="0" fontId="38" fillId="0" borderId="3" xfId="2" applyFont="1" applyBorder="1" applyAlignment="1">
      <alignment vertical="top" wrapText="1"/>
    </xf>
    <xf numFmtId="0" fontId="38" fillId="0" borderId="4" xfId="2" applyFont="1" applyBorder="1" applyAlignment="1">
      <alignment vertical="top" wrapText="1"/>
    </xf>
  </cellXfs>
  <cellStyles count="129">
    <cellStyle name="Comma" xfId="1" builtinId="3"/>
    <cellStyle name="Comma [0] 10" xfId="6" xr:uid="{00000000-0005-0000-0000-000001000000}"/>
    <cellStyle name="Comma [0] 10 2" xfId="78" xr:uid="{33468DCA-D4D9-4A81-94B5-D60871B0D779}"/>
    <cellStyle name="Comma [0] 11" xfId="74" xr:uid="{98FE23A3-B7C3-445B-9DF3-584FD4D6419B}"/>
    <cellStyle name="Comma [0] 11 2" xfId="127" xr:uid="{4E4D836B-6DC8-4102-9944-D49D89827B68}"/>
    <cellStyle name="Comma [0] 2" xfId="3" xr:uid="{00000000-0005-0000-0000-000002000000}"/>
    <cellStyle name="Comma [0] 2 2" xfId="7" xr:uid="{00000000-0005-0000-0000-000003000000}"/>
    <cellStyle name="Comma [0] 2 2 2" xfId="8" xr:uid="{00000000-0005-0000-0000-000004000000}"/>
    <cellStyle name="Comma [0] 2 2 3" xfId="9" xr:uid="{00000000-0005-0000-0000-000005000000}"/>
    <cellStyle name="Comma [0] 2 2 4" xfId="10" xr:uid="{00000000-0005-0000-0000-000006000000}"/>
    <cellStyle name="Comma [0] 2 2 5" xfId="79" xr:uid="{612BF525-6D75-451D-A9CA-09BA738F04EC}"/>
    <cellStyle name="Comma [0] 2 3" xfId="11" xr:uid="{00000000-0005-0000-0000-000007000000}"/>
    <cellStyle name="Comma [0] 2 3 2" xfId="80" xr:uid="{A47674F3-4DA2-454E-AAD5-1BB7EEBF4FD7}"/>
    <cellStyle name="Comma [0] 2 4" xfId="12" xr:uid="{00000000-0005-0000-0000-000008000000}"/>
    <cellStyle name="Comma [0] 2 4 2" xfId="81" xr:uid="{5E531171-1FA5-4F5A-9303-C92C5DDDECAF}"/>
    <cellStyle name="Comma [0] 2 5" xfId="77" xr:uid="{2823A683-8D94-4FF9-BF67-DEC58646A741}"/>
    <cellStyle name="Comma [0] 2_BS C.2.1.1.17-piutang DBH Pajak" xfId="13" xr:uid="{00000000-0005-0000-0000-000009000000}"/>
    <cellStyle name="Comma [0] 3" xfId="14" xr:uid="{00000000-0005-0000-0000-00000A000000}"/>
    <cellStyle name="Comma [0] 3 2" xfId="15" xr:uid="{00000000-0005-0000-0000-00000B000000}"/>
    <cellStyle name="Comma [0] 3 2 2" xfId="83" xr:uid="{2AE573DC-3FC3-4678-9926-5EB50497358C}"/>
    <cellStyle name="Comma [0] 3 3" xfId="16" xr:uid="{00000000-0005-0000-0000-00000C000000}"/>
    <cellStyle name="Comma [0] 3 3 2" xfId="84" xr:uid="{4D6E9485-5C97-47EF-923A-4EF6E51CABB5}"/>
    <cellStyle name="Comma [0] 3 4" xfId="17" xr:uid="{00000000-0005-0000-0000-00000D000000}"/>
    <cellStyle name="Comma [0] 3 4 2" xfId="18" xr:uid="{00000000-0005-0000-0000-00000E000000}"/>
    <cellStyle name="Comma [0] 3 4 2 2" xfId="85" xr:uid="{24357F1D-BCB9-41A2-A10D-817F6B65FE2F}"/>
    <cellStyle name="Comma [0] 3 5" xfId="82" xr:uid="{CB5EE826-3421-4715-A89B-EDEC8AFC111D}"/>
    <cellStyle name="Comma [0] 4" xfId="19" xr:uid="{00000000-0005-0000-0000-00000F000000}"/>
    <cellStyle name="Comma [0] 4 2" xfId="86" xr:uid="{8FF0F40C-8284-48C7-BB2F-33E2E3A7353D}"/>
    <cellStyle name="Comma [0] 5" xfId="20" xr:uid="{00000000-0005-0000-0000-000010000000}"/>
    <cellStyle name="Comma [0] 5 2" xfId="21" xr:uid="{00000000-0005-0000-0000-000011000000}"/>
    <cellStyle name="Comma [0] 5 2 2" xfId="88" xr:uid="{BB44FB41-0E06-4BCA-B2F6-AFB0F6DDC15A}"/>
    <cellStyle name="Comma [0] 5 3" xfId="87" xr:uid="{4FCDA9DF-5D28-4C33-A3E2-644984F9599D}"/>
    <cellStyle name="Comma [0] 6" xfId="22" xr:uid="{00000000-0005-0000-0000-000012000000}"/>
    <cellStyle name="Comma [0] 6 2" xfId="23" xr:uid="{00000000-0005-0000-0000-000013000000}"/>
    <cellStyle name="Comma [0] 6 2 2" xfId="90" xr:uid="{A6B0A41D-FABD-45B2-9FE5-0F17D13DC1F0}"/>
    <cellStyle name="Comma [0] 6 3" xfId="89" xr:uid="{B1C5A112-CCD1-4C14-AC58-44143D35420E}"/>
    <cellStyle name="Comma [0] 7" xfId="24" xr:uid="{00000000-0005-0000-0000-000014000000}"/>
    <cellStyle name="Comma [0] 7 2" xfId="91" xr:uid="{108A4AE6-9DC8-4276-8FBF-A250F3D77733}"/>
    <cellStyle name="Comma [0] 8" xfId="25" xr:uid="{00000000-0005-0000-0000-000015000000}"/>
    <cellStyle name="Comma [0] 8 2" xfId="92" xr:uid="{7DDFB150-446D-433E-BC25-5E02C8524926}"/>
    <cellStyle name="Comma [0] 9" xfId="26" xr:uid="{00000000-0005-0000-0000-000016000000}"/>
    <cellStyle name="Comma [0] 9 2" xfId="93" xr:uid="{00359166-2684-451F-9A94-D9F969036E50}"/>
    <cellStyle name="Comma 2" xfId="27" xr:uid="{00000000-0005-0000-0000-000017000000}"/>
    <cellStyle name="Comma 2 2" xfId="28" xr:uid="{00000000-0005-0000-0000-000018000000}"/>
    <cellStyle name="Comma 2 2 2" xfId="95" xr:uid="{D36A7B1A-6406-4282-A415-CC9E1BD71347}"/>
    <cellStyle name="Comma 2 3" xfId="29" xr:uid="{00000000-0005-0000-0000-000019000000}"/>
    <cellStyle name="Comma 2 3 2" xfId="96" xr:uid="{03BB34BC-E914-48CF-A623-B48CCA414AC1}"/>
    <cellStyle name="Comma 2 4" xfId="30" xr:uid="{00000000-0005-0000-0000-00001A000000}"/>
    <cellStyle name="Comma 2 4 2" xfId="97" xr:uid="{252BBDDE-239A-4FF2-8535-E84CD1C10EDA}"/>
    <cellStyle name="Comma 2 5" xfId="31" xr:uid="{00000000-0005-0000-0000-00001B000000}"/>
    <cellStyle name="Comma 2 5 2" xfId="98" xr:uid="{0B0D607E-A0F3-4700-8A62-782E2B18F8F1}"/>
    <cellStyle name="Comma 2 6" xfId="32" xr:uid="{00000000-0005-0000-0000-00001C000000}"/>
    <cellStyle name="Comma 2 6 2" xfId="99" xr:uid="{CDF70838-C474-4565-93BD-C585C442A8D4}"/>
    <cellStyle name="Comma 2 7" xfId="33" xr:uid="{00000000-0005-0000-0000-00001D000000}"/>
    <cellStyle name="Comma 2 7 2" xfId="100" xr:uid="{2780473E-E8EA-4727-9E23-747B34B99C48}"/>
    <cellStyle name="Comma 2 8" xfId="94" xr:uid="{FA7240F6-E3E7-4355-810B-D85A15FB13FB}"/>
    <cellStyle name="Comma 3" xfId="34" xr:uid="{00000000-0005-0000-0000-00001E000000}"/>
    <cellStyle name="Comma 3 2" xfId="101" xr:uid="{E47B65DC-7B46-40F2-8C1A-206D45DD8808}"/>
    <cellStyle name="Comma 4" xfId="35" xr:uid="{00000000-0005-0000-0000-00001F000000}"/>
    <cellStyle name="Comma 4 2" xfId="102" xr:uid="{391DF0B9-ECE8-4F4A-9A49-86FE5B92A309}"/>
    <cellStyle name="Comma 5" xfId="36" xr:uid="{00000000-0005-0000-0000-000020000000}"/>
    <cellStyle name="Comma 5 2" xfId="103" xr:uid="{6B09A4C4-A9ED-4E40-8135-0EA744504359}"/>
    <cellStyle name="Comma 6" xfId="37" xr:uid="{00000000-0005-0000-0000-000021000000}"/>
    <cellStyle name="Comma 6 2" xfId="104" xr:uid="{BB1CAE43-7A72-4185-8B82-384A27AF30C7}"/>
    <cellStyle name="Comma 7" xfId="72" xr:uid="{00000000-0005-0000-0000-000022000000}"/>
    <cellStyle name="Comma 7 2" xfId="126" xr:uid="{265827C0-2D69-4C43-B457-18B74D14199D}"/>
    <cellStyle name="Comma 8" xfId="75" xr:uid="{78279E02-C796-43EB-A016-9F0E8CBF2D7F}"/>
    <cellStyle name="Comma 8 2" xfId="128" xr:uid="{4EC2103C-ABBD-48B6-B11C-98B71485141A}"/>
    <cellStyle name="Comma 9" xfId="76" xr:uid="{FF3D0E08-2694-4532-B5EF-E15517F00117}"/>
    <cellStyle name="Currency [0] 2" xfId="38" xr:uid="{00000000-0005-0000-0000-000023000000}"/>
    <cellStyle name="Currency [0] 2 2" xfId="39" xr:uid="{00000000-0005-0000-0000-000024000000}"/>
    <cellStyle name="Currency [0] 2 2 2" xfId="106" xr:uid="{9BC5CB26-1EFF-4429-BDA6-8453E78CEA5B}"/>
    <cellStyle name="Currency [0] 2 3" xfId="105" xr:uid="{9CF698CD-B6F6-4909-8A87-77B8EDEDA57B}"/>
    <cellStyle name="Currency 2" xfId="40" xr:uid="{00000000-0005-0000-0000-000025000000}"/>
    <cellStyle name="Euro" xfId="41" xr:uid="{00000000-0005-0000-0000-000026000000}"/>
    <cellStyle name="Hyperlink 2" xfId="42" xr:uid="{00000000-0005-0000-0000-000027000000}"/>
    <cellStyle name="Koma [0] 2" xfId="43" xr:uid="{00000000-0005-0000-0000-000028000000}"/>
    <cellStyle name="Koma [0] 2 2" xfId="107" xr:uid="{0D9D2E1A-D31C-4391-AF9F-64625B4B965A}"/>
    <cellStyle name="Normal" xfId="0" builtinId="0"/>
    <cellStyle name="Normal 10" xfId="44" xr:uid="{00000000-0005-0000-0000-00002A000000}"/>
    <cellStyle name="Normal 10 2" xfId="108" xr:uid="{4786730C-76CD-41FD-9E1E-C7A56DDAE72F}"/>
    <cellStyle name="Normal 11" xfId="45" xr:uid="{00000000-0005-0000-0000-00002B000000}"/>
    <cellStyle name="Normal 11 2" xfId="109" xr:uid="{065383A7-F8CC-4A9A-B130-636FA209CC7E}"/>
    <cellStyle name="Normal 12" xfId="46" xr:uid="{00000000-0005-0000-0000-00002C000000}"/>
    <cellStyle name="Normal 12 2" xfId="110" xr:uid="{F5D40C27-D1E1-487C-9456-2FD6AC792A87}"/>
    <cellStyle name="Normal 13" xfId="47" xr:uid="{00000000-0005-0000-0000-00002D000000}"/>
    <cellStyle name="Normal 13 2" xfId="111" xr:uid="{28E21FE1-F709-4F05-AD52-BBA630E9E5C9}"/>
    <cellStyle name="Normal 14" xfId="48" xr:uid="{00000000-0005-0000-0000-00002E000000}"/>
    <cellStyle name="Normal 14 2" xfId="112" xr:uid="{9B9C0CF0-1323-43CE-886E-4CF02C127AC2}"/>
    <cellStyle name="Normal 15" xfId="49" xr:uid="{00000000-0005-0000-0000-00002F000000}"/>
    <cellStyle name="Normal 15 2" xfId="113" xr:uid="{7733921B-E368-4EBE-BD40-DBB44B94230D}"/>
    <cellStyle name="Normal 16" xfId="70" xr:uid="{00000000-0005-0000-0000-000030000000}"/>
    <cellStyle name="Normal 16 2" xfId="125" xr:uid="{130197A8-58E0-4180-9CF3-4AC8AC39EB75}"/>
    <cellStyle name="Normal 17" xfId="73" xr:uid="{00000000-0005-0000-0000-000031000000}"/>
    <cellStyle name="Normal 2" xfId="2" xr:uid="{00000000-0005-0000-0000-000032000000}"/>
    <cellStyle name="Normal 2 2" xfId="5" xr:uid="{00000000-0005-0000-0000-000033000000}"/>
    <cellStyle name="Normal 2 2 2" xfId="50" xr:uid="{00000000-0005-0000-0000-000034000000}"/>
    <cellStyle name="Normal 2 3" xfId="51" xr:uid="{00000000-0005-0000-0000-000035000000}"/>
    <cellStyle name="Normal 2 3 2" xfId="114" xr:uid="{8D1CA70C-3C95-40A9-8108-C016D3853A90}"/>
    <cellStyle name="Normal 2 4" xfId="52" xr:uid="{00000000-0005-0000-0000-000036000000}"/>
    <cellStyle name="Normal 2 4 2" xfId="115" xr:uid="{68FB076C-EF25-4927-8EEB-F75ABDAC47E0}"/>
    <cellStyle name="Normal 2 5" xfId="53" xr:uid="{00000000-0005-0000-0000-000037000000}"/>
    <cellStyle name="Normal 2 6" xfId="71" xr:uid="{00000000-0005-0000-0000-000038000000}"/>
    <cellStyle name="Normal 3" xfId="54" xr:uid="{00000000-0005-0000-0000-000039000000}"/>
    <cellStyle name="Normal 3 2" xfId="55" xr:uid="{00000000-0005-0000-0000-00003A000000}"/>
    <cellStyle name="Normal 3 3" xfId="56" xr:uid="{00000000-0005-0000-0000-00003B000000}"/>
    <cellStyle name="Normal 3 4" xfId="116" xr:uid="{A9AC3B35-9F9F-48BB-B862-72B25BB014B8}"/>
    <cellStyle name="Normal 4" xfId="57" xr:uid="{00000000-0005-0000-0000-00003C000000}"/>
    <cellStyle name="Normal 4 2" xfId="58" xr:uid="{00000000-0005-0000-0000-00003D000000}"/>
    <cellStyle name="Normal 4 2 2" xfId="118" xr:uid="{D5AB4436-D3A6-44C4-813D-10E2D072D4B4}"/>
    <cellStyle name="Normal 4 3" xfId="59" xr:uid="{00000000-0005-0000-0000-00003E000000}"/>
    <cellStyle name="Normal 4 3 2" xfId="119" xr:uid="{0C14B86B-26ED-4DE5-8408-629A3207D9CB}"/>
    <cellStyle name="Normal 4 4" xfId="117" xr:uid="{B516C3B5-B8E5-48E4-91D1-10F66BB1B905}"/>
    <cellStyle name="Normal 5" xfId="4" xr:uid="{00000000-0005-0000-0000-00003F000000}"/>
    <cellStyle name="Normal 6" xfId="60" xr:uid="{00000000-0005-0000-0000-000040000000}"/>
    <cellStyle name="Normal 6 2" xfId="61" xr:uid="{00000000-0005-0000-0000-000041000000}"/>
    <cellStyle name="Normal 6 3" xfId="62" xr:uid="{00000000-0005-0000-0000-000042000000}"/>
    <cellStyle name="Normal 6 3 2" xfId="121" xr:uid="{BD50D958-377E-4EF3-914D-3925EE957B6B}"/>
    <cellStyle name="Normal 6 4" xfId="120" xr:uid="{900A0AA9-1AC3-4F81-91A8-305C574B4A69}"/>
    <cellStyle name="Normal 7" xfId="63" xr:uid="{00000000-0005-0000-0000-000043000000}"/>
    <cellStyle name="Normal 7 2" xfId="122" xr:uid="{BD34CA5E-FDA4-42BF-BE95-65CE46BCB8F7}"/>
    <cellStyle name="Normal 8" xfId="64" xr:uid="{00000000-0005-0000-0000-000044000000}"/>
    <cellStyle name="Normal 9" xfId="65" xr:uid="{00000000-0005-0000-0000-000045000000}"/>
    <cellStyle name="Normal 9 2" xfId="123" xr:uid="{9CE1E211-0A42-4B27-B948-930886DDBAF7}"/>
    <cellStyle name="Percent 2" xfId="66" xr:uid="{00000000-0005-0000-0000-000046000000}"/>
    <cellStyle name="Percent 2 2" xfId="124" xr:uid="{D97F2E6F-9E5F-4FC9-93D4-96282CC8CB0E}"/>
    <cellStyle name="Percent 3" xfId="67" xr:uid="{00000000-0005-0000-0000-000047000000}"/>
    <cellStyle name="Percent 4" xfId="68" xr:uid="{00000000-0005-0000-0000-000048000000}"/>
    <cellStyle name="S9" xfId="69" xr:uid="{00000000-0005-0000-0000-00004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xdr:col>
      <xdr:colOff>447674</xdr:colOff>
      <xdr:row>4</xdr:row>
      <xdr:rowOff>211603</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09649" cy="1011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xdr:row>
      <xdr:rowOff>47625</xdr:rowOff>
    </xdr:from>
    <xdr:to>
      <xdr:col>12</xdr:col>
      <xdr:colOff>9525</xdr:colOff>
      <xdr:row>5</xdr:row>
      <xdr:rowOff>47625</xdr:rowOff>
    </xdr:to>
    <xdr:sp macro="" textlink="">
      <xdr:nvSpPr>
        <xdr:cNvPr id="3" name="Line 6">
          <a:extLst>
            <a:ext uri="{FF2B5EF4-FFF2-40B4-BE49-F238E27FC236}">
              <a16:creationId xmlns:a16="http://schemas.microsoft.com/office/drawing/2014/main" id="{00000000-0008-0000-0400-000003000000}"/>
            </a:ext>
          </a:extLst>
        </xdr:cNvPr>
        <xdr:cNvSpPr>
          <a:spLocks noChangeShapeType="1"/>
        </xdr:cNvSpPr>
      </xdr:nvSpPr>
      <xdr:spPr bwMode="auto">
        <a:xfrm>
          <a:off x="0" y="1076325"/>
          <a:ext cx="11115675" cy="0"/>
        </a:xfrm>
        <a:prstGeom prst="line">
          <a:avLst/>
        </a:prstGeom>
        <a:noFill/>
        <a:ln w="57150" cmpd="thickThin">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371475</xdr:colOff>
      <xdr:row>1</xdr:row>
      <xdr:rowOff>57150</xdr:rowOff>
    </xdr:from>
    <xdr:to>
      <xdr:col>11</xdr:col>
      <xdr:colOff>781050</xdr:colOff>
      <xdr:row>2</xdr:row>
      <xdr:rowOff>171450</xdr:rowOff>
    </xdr:to>
    <xdr:sp macro="" textlink="">
      <xdr:nvSpPr>
        <xdr:cNvPr id="4" name="Text Box 8">
          <a:extLst>
            <a:ext uri="{FF2B5EF4-FFF2-40B4-BE49-F238E27FC236}">
              <a16:creationId xmlns:a16="http://schemas.microsoft.com/office/drawing/2014/main" id="{00000000-0008-0000-0400-000004000000}"/>
            </a:ext>
          </a:extLst>
        </xdr:cNvPr>
        <xdr:cNvSpPr txBox="1">
          <a:spLocks noChangeArrowheads="1"/>
        </xdr:cNvSpPr>
      </xdr:nvSpPr>
      <xdr:spPr bwMode="auto">
        <a:xfrm>
          <a:off x="9810750" y="247650"/>
          <a:ext cx="12763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id-ID" sz="1200" b="1" i="0" u="sng" strike="noStrike" baseline="0">
              <a:solidFill>
                <a:srgbClr val="000000"/>
              </a:solidFill>
              <a:latin typeface="Tahoma"/>
              <a:ea typeface="Tahoma"/>
              <a:cs typeface="Tahoma"/>
            </a:rPr>
            <a:t>Lampiran 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KPD%20KOLUT%202006%20NET%20BUANGET/BUKU%201/Book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Kolaka%20Utara/Book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cowin\c@mel%20(c)\Realisasi%20APBD%20Tahun%20Anggaran%202005\Realisasi%20APBD%20Tahun%202005\Realisasi%20APBD%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LUD%20Puskesmas%20edit\MARET%20_2019%20RS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Work/HAPSEM%20I%20KENDARI%202007/2_LHP%20Kendari%20Semester%20I%202007/1_LKPD/05_LHP%20LKPD%20Kolaka%20Utara/Buku%201/LRA%20Keuangan%20Audi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ndy\d\Kronologis%20Q%20DPPA%202008BR\Asli%20Kronologis%20DPPA%202008\Materi%20SPPN%20dan%20Anggaran%20Daerah%20Berbasis%20Prestasi%20Kerja\Materi%20SPPN%20dan%20Anggaran%20Daerah%20Berbasis%20Prestasi%20Kerja\SESI%206.%20LATIHAN%20KASU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RA%20Kolut%20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BLUD%20Puskesmas%20edit\BEND_PENERIMA\PENERIMAAN%202017\Users\andin\Documents\BKU\2011\031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LUD%20Puskesmas%20edit\BEND_PENERIMA\PENERIMAAN%202017\Users\andin\Documents\BKU\New%20Folder\1005.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My%20Documents\Materi%20SPPN%20dan%20Anggaran%20Daerah%20Berbasis%20Prestasi%20Kerja\Materi%20SPPN%20dan%20Anggaran%20Daerah%20Berbasis%20Prestasi%20Kerja\SESI%206.%20LATIHAN%20KAS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PEM"/>
      <sheetName val="EKBANG"/>
      <sheetName val="PMD"/>
      <sheetName val="KESBANG"/>
      <sheetName val="CAPIL"/>
      <sheetName val="BAPPEDA"/>
      <sheetName val="BAWASDA"/>
    </sheetNames>
    <sheetDataSet>
      <sheetData sheetId="0">
        <row r="5">
          <cell r="J5" t="str">
            <v>BAGIAN PEMERINTAHAN</v>
          </cell>
        </row>
      </sheetData>
      <sheetData sheetId="1">
        <row r="4">
          <cell r="J4" t="str">
            <v>BAGIAN EKONOMI PEMBANGUNAN</v>
          </cell>
        </row>
      </sheetData>
      <sheetData sheetId="2">
        <row r="5">
          <cell r="J5" t="str">
            <v>BAGIAN PEMBERDAYAAN MASYARAKAT DESA</v>
          </cell>
        </row>
      </sheetData>
      <sheetData sheetId="3">
        <row r="5">
          <cell r="J5" t="str">
            <v>KANTOR KESATUAN BANGSA DAN PERLINDUNGAN MASYARAKAT</v>
          </cell>
        </row>
      </sheetData>
      <sheetData sheetId="4">
        <row r="5">
          <cell r="J5" t="str">
            <v>KANTOR CATATAN SIPIL</v>
          </cell>
        </row>
      </sheetData>
      <sheetData sheetId="5">
        <row r="5">
          <cell r="J5" t="str">
            <v>B A P P E D A</v>
          </cell>
        </row>
      </sheetData>
      <sheetData sheetId="6">
        <row r="5">
          <cell r="J5" t="str">
            <v>B A W A S D 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KBUDPAR"/>
      <sheetName val="TAPEM"/>
      <sheetName val="EKBANG"/>
      <sheetName val="PMD"/>
      <sheetName val="KESBANG"/>
      <sheetName val="CAPIL"/>
      <sheetName val="BAPPEDA"/>
      <sheetName val="BAWASDA"/>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ngk u kurdi"/>
      <sheetName val="Ringk U Bappeda"/>
      <sheetName val="Rekap perhit"/>
      <sheetName val="neraca 05"/>
      <sheetName val="Arus kas"/>
      <sheetName val="Aliran Kas"/>
      <sheetName val="Rel"/>
      <sheetName val="Ringk Konfersi"/>
      <sheetName val="Ringk ses Konfersi"/>
      <sheetName val="Ringkasan"/>
      <sheetName val="aparatur"/>
      <sheetName val="publik"/>
      <sheetName val="Pendapatan"/>
      <sheetName val="PK"/>
      <sheetName val="Rekap"/>
      <sheetName val="01.01"/>
      <sheetName val="01.02"/>
      <sheetName val="01.03"/>
      <sheetName val="01.04"/>
      <sheetName val="01.05"/>
      <sheetName val="01.06"/>
      <sheetName val="01.07"/>
      <sheetName val="01.08"/>
      <sheetName val="01.09"/>
      <sheetName val="01.10"/>
      <sheetName val="01.11"/>
      <sheetName val="01.12"/>
      <sheetName val="01.13"/>
      <sheetName val="01.14"/>
      <sheetName val="01.15"/>
      <sheetName val="01.16"/>
      <sheetName val="01.17"/>
      <sheetName val="01.18"/>
      <sheetName val="01.19"/>
      <sheetName val="01.20"/>
      <sheetName val="01.21"/>
      <sheetName val="01.22"/>
      <sheetName val="01.23"/>
      <sheetName val="01.24"/>
      <sheetName val="01.25"/>
      <sheetName val="01.26"/>
      <sheetName val="01.27"/>
      <sheetName val="01.28"/>
      <sheetName val="01.29"/>
      <sheetName val="01.30"/>
      <sheetName val="01.31"/>
      <sheetName val="01.32"/>
      <sheetName val="01.33"/>
      <sheetName val="01.34"/>
      <sheetName val="01.35"/>
      <sheetName val="01.36"/>
      <sheetName val="01.37"/>
      <sheetName val="02.01"/>
      <sheetName val="02.02"/>
      <sheetName val="02.03"/>
      <sheetName val="03.01"/>
      <sheetName val="04.01"/>
      <sheetName val="05.01"/>
      <sheetName val="07.01"/>
      <sheetName val="09.01"/>
      <sheetName val="10.01"/>
      <sheetName val="10.02"/>
      <sheetName val="11.01"/>
      <sheetName val="11.02"/>
      <sheetName val="11.03"/>
      <sheetName val="11.04"/>
      <sheetName val="12.01"/>
      <sheetName val="12.02"/>
      <sheetName val="15.01"/>
      <sheetName val="16.01"/>
      <sheetName val="17.01"/>
      <sheetName val="18.01"/>
      <sheetName val="20.01"/>
      <sheetName val="Dasar Hukum"/>
      <sheetName val="Daftar Halam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A4" t="str">
            <v>KODEREKENING</v>
          </cell>
          <cell r="I4" t="str">
            <v>U R A I A N</v>
          </cell>
          <cell r="K4" t="str">
            <v>JUMLAH ANGGARANSETELAH PERUBAHAN</v>
          </cell>
          <cell r="L4" t="str">
            <v>JUMLAH REALISASI 1 TAHUN</v>
          </cell>
          <cell r="M4" t="str">
            <v>LEBIH ( KURANG )</v>
          </cell>
        </row>
        <row r="5">
          <cell r="K5" t="str">
            <v>Rp</v>
          </cell>
          <cell r="L5" t="str">
            <v>Rp</v>
          </cell>
          <cell r="M5" t="str">
            <v>Rp</v>
          </cell>
          <cell r="N5" t="str">
            <v>%</v>
          </cell>
        </row>
        <row r="6">
          <cell r="A6" t="str">
            <v>1</v>
          </cell>
          <cell r="I6">
            <v>2</v>
          </cell>
          <cell r="K6">
            <v>3</v>
          </cell>
          <cell r="L6">
            <v>4</v>
          </cell>
          <cell r="M6" t="str">
            <v>5 = ( 3 - 4 )</v>
          </cell>
        </row>
        <row r="9">
          <cell r="A9" t="str">
            <v>1</v>
          </cell>
          <cell r="I9" t="str">
            <v>PENDAPATAN</v>
          </cell>
          <cell r="K9">
            <v>0</v>
          </cell>
          <cell r="L9">
            <v>0</v>
          </cell>
          <cell r="M9">
            <v>0</v>
          </cell>
          <cell r="N9">
            <v>0</v>
          </cell>
        </row>
        <row r="11">
          <cell r="A11">
            <v>2</v>
          </cell>
          <cell r="I11" t="str">
            <v>BELANJA</v>
          </cell>
          <cell r="K11">
            <v>3302679625</v>
          </cell>
          <cell r="L11">
            <v>3129605320</v>
          </cell>
          <cell r="M11">
            <v>-173074305</v>
          </cell>
        </row>
        <row r="13">
          <cell r="H13">
            <v>1</v>
          </cell>
          <cell r="I13" t="str">
            <v>APARATUR DAERAH</v>
          </cell>
          <cell r="K13">
            <v>3302679625</v>
          </cell>
          <cell r="L13">
            <v>3129605320</v>
          </cell>
          <cell r="M13">
            <v>-173074305</v>
          </cell>
        </row>
        <row r="15">
          <cell r="A15">
            <v>2</v>
          </cell>
          <cell r="B15" t="str">
            <v>01</v>
          </cell>
          <cell r="C15" t="str">
            <v>01</v>
          </cell>
          <cell r="D15">
            <v>1</v>
          </cell>
          <cell r="H15">
            <v>1</v>
          </cell>
          <cell r="I15" t="str">
            <v>Belanja Administrasi Umum</v>
          </cell>
          <cell r="K15">
            <v>3302679625</v>
          </cell>
          <cell r="L15">
            <v>3129605320</v>
          </cell>
          <cell r="M15">
            <v>-173074305</v>
          </cell>
        </row>
        <row r="16">
          <cell r="A16">
            <v>2</v>
          </cell>
          <cell r="B16" t="str">
            <v>01</v>
          </cell>
          <cell r="C16" t="str">
            <v>01</v>
          </cell>
          <cell r="D16">
            <v>1</v>
          </cell>
          <cell r="E16">
            <v>1</v>
          </cell>
          <cell r="H16">
            <v>1</v>
          </cell>
          <cell r="I16" t="str">
            <v>Belanja Pegawai / Personalia</v>
          </cell>
          <cell r="K16">
            <v>3302679625</v>
          </cell>
          <cell r="L16">
            <v>3129605320</v>
          </cell>
          <cell r="M16">
            <v>-173074305</v>
          </cell>
        </row>
        <row r="17">
          <cell r="A17">
            <v>2</v>
          </cell>
          <cell r="B17" t="str">
            <v>01</v>
          </cell>
          <cell r="C17" t="str">
            <v>01</v>
          </cell>
          <cell r="D17">
            <v>1</v>
          </cell>
          <cell r="E17">
            <v>1</v>
          </cell>
          <cell r="F17" t="str">
            <v>01</v>
          </cell>
          <cell r="H17">
            <v>1</v>
          </cell>
          <cell r="I17" t="str">
            <v xml:space="preserve">Belanja Tetap dan Tunjangan Pimpinan dan </v>
          </cell>
          <cell r="K17">
            <v>3302679625</v>
          </cell>
          <cell r="L17">
            <v>3129605320</v>
          </cell>
          <cell r="M17">
            <v>-173074305</v>
          </cell>
        </row>
        <row r="18">
          <cell r="I18" t="str">
            <v>Anggota DPRD</v>
          </cell>
        </row>
        <row r="19">
          <cell r="A19">
            <v>2</v>
          </cell>
          <cell r="B19" t="str">
            <v>01</v>
          </cell>
          <cell r="C19" t="str">
            <v>01</v>
          </cell>
          <cell r="D19">
            <v>1</v>
          </cell>
          <cell r="E19">
            <v>1</v>
          </cell>
          <cell r="F19" t="str">
            <v>01</v>
          </cell>
          <cell r="G19" t="str">
            <v>01</v>
          </cell>
          <cell r="H19">
            <v>1</v>
          </cell>
          <cell r="I19" t="str">
            <v>Uang Representasi</v>
          </cell>
          <cell r="K19">
            <v>930930000</v>
          </cell>
          <cell r="L19">
            <v>930930000</v>
          </cell>
          <cell r="M19">
            <v>0</v>
          </cell>
        </row>
        <row r="20">
          <cell r="A20">
            <v>2</v>
          </cell>
          <cell r="B20" t="str">
            <v>01</v>
          </cell>
          <cell r="C20" t="str">
            <v>01</v>
          </cell>
          <cell r="D20">
            <v>1</v>
          </cell>
          <cell r="E20">
            <v>1</v>
          </cell>
          <cell r="F20" t="str">
            <v>01</v>
          </cell>
          <cell r="G20" t="str">
            <v>02</v>
          </cell>
          <cell r="H20">
            <v>1</v>
          </cell>
          <cell r="I20" t="str">
            <v>Uang Paket</v>
          </cell>
          <cell r="K20">
            <v>93093000</v>
          </cell>
          <cell r="L20">
            <v>93093000</v>
          </cell>
          <cell r="M20">
            <v>0</v>
          </cell>
        </row>
        <row r="21">
          <cell r="A21">
            <v>2</v>
          </cell>
          <cell r="B21" t="str">
            <v>01</v>
          </cell>
          <cell r="C21" t="str">
            <v>01</v>
          </cell>
          <cell r="D21">
            <v>1</v>
          </cell>
          <cell r="E21">
            <v>1</v>
          </cell>
          <cell r="F21" t="str">
            <v>01</v>
          </cell>
          <cell r="G21" t="str">
            <v>03</v>
          </cell>
          <cell r="H21">
            <v>1</v>
          </cell>
          <cell r="I21" t="str">
            <v>Tunjangan Jabatan</v>
          </cell>
          <cell r="K21">
            <v>1349848500</v>
          </cell>
          <cell r="L21">
            <v>1349848500</v>
          </cell>
          <cell r="M21">
            <v>0</v>
          </cell>
        </row>
        <row r="22">
          <cell r="A22">
            <v>2</v>
          </cell>
          <cell r="B22" t="str">
            <v>01</v>
          </cell>
          <cell r="C22" t="str">
            <v>01</v>
          </cell>
          <cell r="D22">
            <v>1</v>
          </cell>
          <cell r="E22">
            <v>1</v>
          </cell>
          <cell r="F22" t="str">
            <v>01</v>
          </cell>
          <cell r="G22" t="str">
            <v>04</v>
          </cell>
          <cell r="H22">
            <v>1</v>
          </cell>
          <cell r="I22" t="str">
            <v>Tunjangan Komisi</v>
          </cell>
          <cell r="K22">
            <v>61752600</v>
          </cell>
          <cell r="L22">
            <v>61752600</v>
          </cell>
          <cell r="M22">
            <v>0</v>
          </cell>
        </row>
        <row r="23">
          <cell r="A23">
            <v>2</v>
          </cell>
          <cell r="B23" t="str">
            <v>01</v>
          </cell>
          <cell r="C23" t="str">
            <v>01</v>
          </cell>
          <cell r="D23">
            <v>1</v>
          </cell>
          <cell r="E23">
            <v>1</v>
          </cell>
          <cell r="F23" t="str">
            <v>01</v>
          </cell>
          <cell r="G23" t="str">
            <v>05</v>
          </cell>
          <cell r="H23">
            <v>1</v>
          </cell>
          <cell r="I23" t="str">
            <v>Tunjangan Khusus / Tunjangan PPh  Pasal 21</v>
          </cell>
          <cell r="K23">
            <v>221879900</v>
          </cell>
          <cell r="L23">
            <v>213598165</v>
          </cell>
          <cell r="M23">
            <v>-8281735</v>
          </cell>
        </row>
        <row r="24">
          <cell r="A24">
            <v>2</v>
          </cell>
          <cell r="B24" t="str">
            <v>01</v>
          </cell>
          <cell r="C24" t="str">
            <v>01</v>
          </cell>
          <cell r="D24">
            <v>1</v>
          </cell>
          <cell r="E24">
            <v>1</v>
          </cell>
          <cell r="F24" t="str">
            <v>01</v>
          </cell>
          <cell r="G24" t="str">
            <v>06</v>
          </cell>
          <cell r="H24">
            <v>1</v>
          </cell>
          <cell r="I24" t="str">
            <v>Tunjangan Panitia</v>
          </cell>
          <cell r="K24">
            <v>450766625</v>
          </cell>
          <cell r="L24">
            <v>306645525</v>
          </cell>
          <cell r="M24">
            <v>-144121100</v>
          </cell>
        </row>
        <row r="25">
          <cell r="A25">
            <v>2</v>
          </cell>
          <cell r="B25" t="str">
            <v>01</v>
          </cell>
          <cell r="C25" t="str">
            <v>01</v>
          </cell>
          <cell r="D25">
            <v>1</v>
          </cell>
          <cell r="E25">
            <v>1</v>
          </cell>
          <cell r="F25" t="str">
            <v>01</v>
          </cell>
          <cell r="G25" t="str">
            <v>09</v>
          </cell>
          <cell r="H25">
            <v>1</v>
          </cell>
          <cell r="I25" t="str">
            <v>Tunjangan Keluarga</v>
          </cell>
          <cell r="K25">
            <v>194409000</v>
          </cell>
          <cell r="L25">
            <v>173737530</v>
          </cell>
          <cell r="M25">
            <v>-20671470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p_str"/>
      <sheetName val="RBA Pendapatan"/>
      <sheetName val="DATA"/>
      <sheetName val="KODE"/>
      <sheetName val="sts"/>
      <sheetName val="Farmasi "/>
      <sheetName val="BKU"/>
      <sheetName val="REG STS"/>
      <sheetName val="LPJ FUNG"/>
      <sheetName val="SPJ Fungsional "/>
      <sheetName val="REKAP PAD"/>
      <sheetName val="LPKBPEMDA"/>
      <sheetName val="REKAP_JP"/>
      <sheetName val="PAV"/>
      <sheetName val="Lap Pend"/>
      <sheetName val="REK_KORAN"/>
      <sheetName val="REKAP BPD"/>
      <sheetName val="Sheet1"/>
      <sheetName val="DATA UMUM"/>
      <sheetName val="NOREK"/>
      <sheetName val="STS Januari"/>
      <sheetName val="BKU Bend Penerimaan Jan"/>
      <sheetName val="BKU Januari"/>
      <sheetName val="LRA"/>
      <sheetName val="LRA (pbp)"/>
      <sheetName val="SPTJM"/>
      <sheetName val="STS Agustus"/>
      <sheetName val="BKU Bend Penerimaan Agustus"/>
      <sheetName val="BKU Agustus"/>
      <sheetName val="STS Juli"/>
      <sheetName val="BKU Bend Penerimaan Juli"/>
      <sheetName val="BKU Juli"/>
      <sheetName val="STS Mei"/>
      <sheetName val="BKU Bend Penerimaan Mei"/>
      <sheetName val="BKU Mei"/>
      <sheetName val="STS Juni"/>
      <sheetName val="BKU Bend Penerimaan Juni"/>
      <sheetName val="BKU Juni"/>
      <sheetName val="LPSAL"/>
      <sheetName val="LAK"/>
      <sheetName val="PENYESUAIAN"/>
      <sheetName val="PERSEDIAAN APBD DINKES"/>
      <sheetName val="LRA-LO"/>
      <sheetName val="LO"/>
      <sheetName val="LPE"/>
      <sheetName val="NRC"/>
      <sheetName val="STS Februari"/>
      <sheetName val="BKU Bend Penerimaan Feb"/>
      <sheetName val="BKU Pebruari"/>
      <sheetName val="STS April"/>
      <sheetName val="BKU Bend Penerimaan April"/>
      <sheetName val="BKU April"/>
      <sheetName val="STS Maret"/>
      <sheetName val="BKU Bend Penerimaan Mar"/>
      <sheetName val="BKU Maret"/>
      <sheetName val="BKU Bend Penerimaan Februari"/>
      <sheetName val="BKU Februari"/>
    </sheetNames>
    <sheetDataSet>
      <sheetData sheetId="0">
        <row r="4">
          <cell r="B4" t="str">
            <v>ZAENAL FANANI</v>
          </cell>
        </row>
      </sheetData>
      <sheetData sheetId="1"/>
      <sheetData sheetId="2">
        <row r="12">
          <cell r="B12" t="str">
            <v>Tunai</v>
          </cell>
        </row>
        <row r="13">
          <cell r="B13" t="str">
            <v>Bank</v>
          </cell>
        </row>
      </sheetData>
      <sheetData sheetId="3">
        <row r="4">
          <cell r="B4" t="str">
            <v>4</v>
          </cell>
        </row>
        <row r="5">
          <cell r="B5" t="str">
            <v>4.1</v>
          </cell>
        </row>
        <row r="6">
          <cell r="B6" t="str">
            <v>4.1.1</v>
          </cell>
        </row>
        <row r="7">
          <cell r="B7" t="str">
            <v>4.1.1.01</v>
          </cell>
        </row>
        <row r="8">
          <cell r="B8" t="str">
            <v>4.1.1.01.01</v>
          </cell>
        </row>
        <row r="9">
          <cell r="B9" t="str">
            <v>4.1.1.01.02</v>
          </cell>
        </row>
        <row r="10">
          <cell r="B10" t="str">
            <v>4.1.1.01.03</v>
          </cell>
        </row>
        <row r="11">
          <cell r="B11" t="str">
            <v>4.1.1.01.04</v>
          </cell>
        </row>
        <row r="12">
          <cell r="B12" t="str">
            <v>4.1.1.01.05</v>
          </cell>
        </row>
        <row r="13">
          <cell r="B13" t="str">
            <v>4.1.1.01.06</v>
          </cell>
        </row>
        <row r="14">
          <cell r="B14" t="str">
            <v>4.1.1.01.07</v>
          </cell>
        </row>
        <row r="15">
          <cell r="B15" t="str">
            <v>4.1.1.01.08</v>
          </cell>
        </row>
        <row r="16">
          <cell r="B16" t="str">
            <v>4.1.1.01.09</v>
          </cell>
        </row>
        <row r="17">
          <cell r="B17" t="str">
            <v>4.1.1.01.10</v>
          </cell>
        </row>
        <row r="18">
          <cell r="B18" t="str">
            <v>4.1.1.02</v>
          </cell>
        </row>
        <row r="19">
          <cell r="B19" t="str">
            <v>4.1.1.02.01</v>
          </cell>
        </row>
        <row r="20">
          <cell r="B20" t="str">
            <v>4.1.1.02.02</v>
          </cell>
        </row>
        <row r="21">
          <cell r="B21" t="str">
            <v>4.1.1.02.03</v>
          </cell>
        </row>
        <row r="22">
          <cell r="B22" t="str">
            <v>4.1.1.02.04</v>
          </cell>
        </row>
        <row r="23">
          <cell r="B23" t="str">
            <v>4.1.1.02.05</v>
          </cell>
        </row>
        <row r="24">
          <cell r="B24" t="str">
            <v>4.1.1.02.06</v>
          </cell>
        </row>
        <row r="25">
          <cell r="B25" t="str">
            <v>4.1.1.02.07</v>
          </cell>
        </row>
        <row r="26">
          <cell r="B26" t="str">
            <v>4.1.1.02.08</v>
          </cell>
        </row>
        <row r="27">
          <cell r="B27" t="str">
            <v>4.1.1.02.09</v>
          </cell>
        </row>
        <row r="28">
          <cell r="B28" t="str">
            <v>4.1.1.02.10</v>
          </cell>
        </row>
        <row r="29">
          <cell r="B29" t="str">
            <v>4.1.1.02.11</v>
          </cell>
        </row>
        <row r="30">
          <cell r="B30" t="str">
            <v>4.1.1.02.12</v>
          </cell>
        </row>
        <row r="31">
          <cell r="B31" t="str">
            <v>4.1.1.02.13</v>
          </cell>
        </row>
        <row r="32">
          <cell r="B32" t="str">
            <v>4.1.1.02.14</v>
          </cell>
        </row>
        <row r="33">
          <cell r="B33" t="str">
            <v>4.1.1.02.15</v>
          </cell>
        </row>
        <row r="34">
          <cell r="B34" t="str">
            <v>4.1.1.02.16</v>
          </cell>
        </row>
        <row r="35">
          <cell r="B35" t="str">
            <v>4.1.1.02.17</v>
          </cell>
        </row>
        <row r="36">
          <cell r="B36" t="str">
            <v>4.1.1.02.18</v>
          </cell>
        </row>
        <row r="37">
          <cell r="B37" t="str">
            <v>4.1.1.03</v>
          </cell>
        </row>
        <row r="38">
          <cell r="B38" t="str">
            <v>4.1.1.03.01</v>
          </cell>
        </row>
        <row r="39">
          <cell r="B39" t="str">
            <v>4.1.1.04</v>
          </cell>
        </row>
        <row r="40">
          <cell r="B40" t="str">
            <v>4.1.1.04.01</v>
          </cell>
        </row>
        <row r="41">
          <cell r="B41" t="str">
            <v>4.1.1.04.02</v>
          </cell>
        </row>
        <row r="42">
          <cell r="B42" t="str">
            <v>4.1.1.04.03</v>
          </cell>
        </row>
        <row r="43">
          <cell r="B43" t="str">
            <v>4.1.1.04.04</v>
          </cell>
        </row>
        <row r="44">
          <cell r="B44" t="str">
            <v>4.1.1.04.05</v>
          </cell>
        </row>
        <row r="45">
          <cell r="B45" t="str">
            <v>4.1.1.04.06</v>
          </cell>
        </row>
        <row r="46">
          <cell r="B46" t="str">
            <v>4.1.1.04.07</v>
          </cell>
        </row>
        <row r="47">
          <cell r="B47" t="str">
            <v>4.1.1.04.08</v>
          </cell>
        </row>
        <row r="48">
          <cell r="B48" t="str">
            <v>4.1.1.04.09</v>
          </cell>
        </row>
        <row r="49">
          <cell r="B49" t="str">
            <v>4.1.1.04.10</v>
          </cell>
        </row>
        <row r="50">
          <cell r="B50" t="str">
            <v>4.1.1.04.11</v>
          </cell>
        </row>
        <row r="51">
          <cell r="B51" t="str">
            <v>4.1.1.04.12</v>
          </cell>
        </row>
        <row r="52">
          <cell r="B52" t="str">
            <v>4.1.2</v>
          </cell>
        </row>
        <row r="53">
          <cell r="B53" t="str">
            <v>4.1.2.01</v>
          </cell>
        </row>
        <row r="54">
          <cell r="B54" t="str">
            <v>4.1.2.01.01</v>
          </cell>
        </row>
        <row r="55">
          <cell r="B55" t="str">
            <v>4.1.2.02</v>
          </cell>
        </row>
        <row r="56">
          <cell r="B56" t="str">
            <v>4.1.2.02.01</v>
          </cell>
        </row>
        <row r="57">
          <cell r="B57" t="str">
            <v>4.1.2.02.02</v>
          </cell>
        </row>
        <row r="58">
          <cell r="B58" t="str">
            <v>4.1.2.03</v>
          </cell>
        </row>
        <row r="59">
          <cell r="B59" t="str">
            <v>4.1.2.03.01</v>
          </cell>
        </row>
        <row r="60">
          <cell r="B60" t="str">
            <v>4.2</v>
          </cell>
        </row>
        <row r="61">
          <cell r="B61" t="str">
            <v>4.2.1</v>
          </cell>
        </row>
        <row r="62">
          <cell r="B62" t="str">
            <v>4.2.1.01</v>
          </cell>
        </row>
        <row r="63">
          <cell r="B63" t="str">
            <v>4.2.1.01.01</v>
          </cell>
        </row>
        <row r="64">
          <cell r="B64" t="str">
            <v>4.3</v>
          </cell>
        </row>
        <row r="65">
          <cell r="B65" t="str">
            <v>4.3.1</v>
          </cell>
        </row>
        <row r="66">
          <cell r="B66" t="str">
            <v>4.3.1.01</v>
          </cell>
        </row>
        <row r="67">
          <cell r="B67" t="str">
            <v>4.3.1.01.01</v>
          </cell>
        </row>
        <row r="68">
          <cell r="B68" t="str">
            <v>4.3.2</v>
          </cell>
        </row>
        <row r="69">
          <cell r="B69" t="str">
            <v>4.3.2.01</v>
          </cell>
        </row>
        <row r="70">
          <cell r="B70" t="str">
            <v>4.3.2.01.01</v>
          </cell>
        </row>
        <row r="71">
          <cell r="B71" t="str">
            <v>4.3.3</v>
          </cell>
        </row>
        <row r="72">
          <cell r="B72" t="str">
            <v>4.3.3.01</v>
          </cell>
        </row>
        <row r="73">
          <cell r="B73" t="str">
            <v>4.3.3.01.01</v>
          </cell>
        </row>
        <row r="74">
          <cell r="B74" t="str">
            <v>4.3.4</v>
          </cell>
        </row>
        <row r="75">
          <cell r="B75" t="str">
            <v>4.3.4.01</v>
          </cell>
        </row>
        <row r="76">
          <cell r="B76" t="str">
            <v>4.3.4.01.01</v>
          </cell>
        </row>
        <row r="77">
          <cell r="B77" t="str">
            <v>4.4</v>
          </cell>
        </row>
        <row r="78">
          <cell r="B78" t="str">
            <v>4.4.1</v>
          </cell>
        </row>
        <row r="79">
          <cell r="B79" t="str">
            <v>4.4.1.01</v>
          </cell>
        </row>
        <row r="80">
          <cell r="B80" t="str">
            <v>4.4.1.01.01</v>
          </cell>
        </row>
        <row r="81">
          <cell r="B81" t="str">
            <v>4.5</v>
          </cell>
        </row>
        <row r="82">
          <cell r="B82" t="str">
            <v>4.5.1</v>
          </cell>
        </row>
        <row r="83">
          <cell r="B83" t="str">
            <v>4.5.1.01</v>
          </cell>
        </row>
        <row r="84">
          <cell r="B84" t="str">
            <v>4.5.1.01.01</v>
          </cell>
        </row>
        <row r="85">
          <cell r="B85" t="str">
            <v>4.5.2</v>
          </cell>
        </row>
        <row r="86">
          <cell r="B86" t="str">
            <v>4.5.2.01</v>
          </cell>
        </row>
        <row r="87">
          <cell r="B87" t="str">
            <v>4.5.2.01.01</v>
          </cell>
        </row>
        <row r="88">
          <cell r="B88" t="str">
            <v>4.5.3</v>
          </cell>
        </row>
        <row r="89">
          <cell r="B89" t="str">
            <v>4.5.3.01</v>
          </cell>
        </row>
        <row r="90">
          <cell r="B90" t="str">
            <v>4.5.3.01.01</v>
          </cell>
        </row>
        <row r="91">
          <cell r="B91" t="str">
            <v>4.5.4</v>
          </cell>
        </row>
        <row r="92">
          <cell r="B92" t="str">
            <v>4.5.4.01</v>
          </cell>
        </row>
        <row r="93">
          <cell r="B93" t="str">
            <v>4.5.4.01.01</v>
          </cell>
        </row>
        <row r="94">
          <cell r="B94" t="str">
            <v>4.5.5</v>
          </cell>
        </row>
        <row r="95">
          <cell r="B95" t="str">
            <v>4.5.5.01</v>
          </cell>
        </row>
        <row r="96">
          <cell r="B96" t="str">
            <v>4.5.5.01.01</v>
          </cell>
        </row>
        <row r="97">
          <cell r="B97" t="str">
            <v>4.5.6</v>
          </cell>
        </row>
        <row r="98">
          <cell r="B98" t="str">
            <v>4.5.6.01</v>
          </cell>
        </row>
        <row r="99">
          <cell r="B99" t="str">
            <v>4.5.6.01.01</v>
          </cell>
        </row>
        <row r="100">
          <cell r="B100" t="str">
            <v>4.5.7</v>
          </cell>
        </row>
        <row r="101">
          <cell r="B101" t="str">
            <v>4.5.7.01</v>
          </cell>
        </row>
        <row r="102">
          <cell r="B102" t="str">
            <v>4.5.7.01.01</v>
          </cell>
        </row>
      </sheetData>
      <sheetData sheetId="4">
        <row r="4">
          <cell r="B4">
            <v>0</v>
          </cell>
        </row>
      </sheetData>
      <sheetData sheetId="5"/>
      <sheetData sheetId="6">
        <row r="15">
          <cell r="F15" t="str">
            <v>Pendapatan Ruang Anak</v>
          </cell>
        </row>
      </sheetData>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iran Kas"/>
      <sheetName val="LRA"/>
      <sheetName val="Silpa"/>
      <sheetName val="UUDP 05"/>
      <sheetName val="Rekap Pdptn"/>
      <sheetName val="Pdptn"/>
      <sheetName val="Rekap Belanja"/>
      <sheetName val="Rekap Publik"/>
      <sheetName val="Publik"/>
      <sheetName val="Rekap Aprtr"/>
      <sheetName val="Aparatur"/>
      <sheetName val="Bant _ Tdk Trsangka"/>
      <sheetName val="Pembiayaan"/>
      <sheetName val="Gaji DPRD"/>
      <sheetName val="Bupati"/>
      <sheetName val="Setda"/>
      <sheetName val="Sekretaris"/>
      <sheetName val="Ast I"/>
      <sheetName val="Ast II"/>
      <sheetName val="KPUD"/>
      <sheetName val="Pemerintahan"/>
      <sheetName val="Hukum"/>
      <sheetName val="Ekbang"/>
      <sheetName val="PMD"/>
      <sheetName val="Kepegawaian"/>
      <sheetName val="Keuangan"/>
      <sheetName val="Umum"/>
      <sheetName val="Setwan"/>
      <sheetName val="Dispenda"/>
      <sheetName val="Bappeda"/>
      <sheetName val="Bawasda"/>
      <sheetName val="Kesbang"/>
      <sheetName val="Pertanian"/>
      <sheetName val="Tambang"/>
      <sheetName val="Hutan"/>
      <sheetName val="Perindag"/>
      <sheetName val="Kesehatan"/>
      <sheetName val="Dikbudpar"/>
      <sheetName val="PU"/>
      <sheetName val="Capil"/>
      <sheetName val="Lasusua"/>
      <sheetName val="Pakue"/>
      <sheetName val="B Putih"/>
      <sheetName val="R Angin"/>
      <sheetName val="Ngapa"/>
      <sheetName val="Kodeoha"/>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sheetData sheetId="9" refreshError="1"/>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Rekening"/>
      <sheetName val="Kode Rek"/>
      <sheetName val="RKA SKPD"/>
      <sheetName val="RKA SKPD 1"/>
      <sheetName val="RKA SKPD 2.1"/>
      <sheetName val="RKA SKPD 2.2"/>
      <sheetName val="RKA SKPD 2.2.1"/>
      <sheetName val="RKA SKPD 3.1"/>
      <sheetName val="RKA SKPD 3.2"/>
      <sheetName val="DATA UMUM"/>
      <sheetName val="NOREK"/>
      <sheetName val="STS Juni"/>
      <sheetName val="BKU Bend Penerimaan Juni"/>
      <sheetName val="REG STS"/>
      <sheetName val="BKU Juni"/>
      <sheetName val="LRA"/>
      <sheetName val="LRA (pbp)"/>
      <sheetName val="SPTJM"/>
      <sheetName val="LPSAL"/>
      <sheetName val="LAK"/>
      <sheetName val="PENYESUAIAN"/>
      <sheetName val="PERSEDIAAN APBD DINKES"/>
      <sheetName val="LRA-LO"/>
      <sheetName val="LO"/>
      <sheetName val="LPE"/>
      <sheetName val="NRC"/>
    </sheetNames>
    <sheetDataSet>
      <sheetData sheetId="0" refreshError="1"/>
      <sheetData sheetId="1" refreshError="1">
        <row r="1">
          <cell r="A1" t="str">
            <v>1.01</v>
          </cell>
          <cell r="B1" t="str">
            <v>PENDAPATAN ASLI DAERAH</v>
          </cell>
        </row>
        <row r="2">
          <cell r="A2" t="str">
            <v>1.01.01</v>
          </cell>
          <cell r="B2" t="str">
            <v>Hasil Pajak Daerah</v>
          </cell>
        </row>
        <row r="3">
          <cell r="A3" t="str">
            <v>1.01.02</v>
          </cell>
          <cell r="B3" t="str">
            <v>Hasil Retribusi Daerah</v>
          </cell>
        </row>
        <row r="4">
          <cell r="A4" t="str">
            <v>1.01.03</v>
          </cell>
          <cell r="B4" t="str">
            <v>Hasil Pengelolaan Kekayaan Daerah yang Dipisahkan</v>
          </cell>
        </row>
        <row r="5">
          <cell r="A5" t="str">
            <v>1.01.04</v>
          </cell>
          <cell r="B5" t="str">
            <v>Lain-lain PAD yang Sah</v>
          </cell>
        </row>
        <row r="6">
          <cell r="A6" t="str">
            <v>1.02</v>
          </cell>
          <cell r="B6" t="str">
            <v>DANA PERIMBANGAN</v>
          </cell>
        </row>
        <row r="7">
          <cell r="A7" t="str">
            <v>1.02.01</v>
          </cell>
          <cell r="B7" t="str">
            <v>Dana Bagi Hasil</v>
          </cell>
        </row>
        <row r="8">
          <cell r="A8" t="str">
            <v>1.02.02</v>
          </cell>
          <cell r="B8" t="str">
            <v>Dana Alokasi Umum</v>
          </cell>
        </row>
        <row r="9">
          <cell r="A9" t="str">
            <v>1.02.03</v>
          </cell>
          <cell r="B9" t="str">
            <v>Dana Alokasi Khusus</v>
          </cell>
        </row>
        <row r="10">
          <cell r="A10" t="str">
            <v>1.03</v>
          </cell>
          <cell r="B10" t="str">
            <v>LAIN-LAIN PENDAPATAN DAERAH YANG SAH</v>
          </cell>
        </row>
        <row r="11">
          <cell r="A11" t="str">
            <v>1.03.01</v>
          </cell>
          <cell r="B11" t="str">
            <v>Dana Darurat dari Pemerintah</v>
          </cell>
        </row>
        <row r="12">
          <cell r="A12" t="str">
            <v>1.03.02</v>
          </cell>
          <cell r="B12" t="str">
            <v>Hibah</v>
          </cell>
        </row>
        <row r="13">
          <cell r="A13" t="str">
            <v>1.03.03</v>
          </cell>
          <cell r="B13" t="str">
            <v>Bantuan Keuangan</v>
          </cell>
        </row>
        <row r="14">
          <cell r="A14" t="str">
            <v>1.03.04</v>
          </cell>
          <cell r="B14" t="str">
            <v>Bagi Hasil dari Provinsi</v>
          </cell>
        </row>
        <row r="15">
          <cell r="A15" t="str">
            <v>2.01</v>
          </cell>
          <cell r="B15" t="str">
            <v>BELANJA TIDAK LANGSUNG</v>
          </cell>
        </row>
        <row r="16">
          <cell r="A16" t="str">
            <v>2.01.01</v>
          </cell>
          <cell r="B16" t="str">
            <v>Belanja Pegawai</v>
          </cell>
        </row>
        <row r="17">
          <cell r="A17" t="str">
            <v>2.01.02</v>
          </cell>
          <cell r="B17" t="str">
            <v>Belanja Barang dan Jasa</v>
          </cell>
        </row>
        <row r="18">
          <cell r="A18" t="str">
            <v>2.01.03</v>
          </cell>
          <cell r="B18" t="str">
            <v>Belanja Bunga</v>
          </cell>
        </row>
        <row r="19">
          <cell r="A19" t="str">
            <v>2.01.04</v>
          </cell>
          <cell r="B19" t="str">
            <v>Belanja Subsidi</v>
          </cell>
        </row>
        <row r="20">
          <cell r="A20" t="str">
            <v>2.01.05</v>
          </cell>
          <cell r="B20" t="str">
            <v>Belanja Hibah</v>
          </cell>
        </row>
        <row r="21">
          <cell r="A21" t="str">
            <v>2.01.06</v>
          </cell>
          <cell r="B21" t="str">
            <v>Belanja Bagi Hasil</v>
          </cell>
        </row>
        <row r="22">
          <cell r="A22" t="str">
            <v>2.01.07</v>
          </cell>
          <cell r="B22" t="str">
            <v>Belanja Bantuan Keuangan</v>
          </cell>
        </row>
        <row r="23">
          <cell r="A23" t="str">
            <v>2.01.08</v>
          </cell>
          <cell r="B23" t="str">
            <v>Belanja Tidak Tersangka</v>
          </cell>
        </row>
        <row r="24">
          <cell r="A24" t="str">
            <v>2.02</v>
          </cell>
          <cell r="B24" t="str">
            <v>BELANJA LANGSUNG</v>
          </cell>
        </row>
        <row r="25">
          <cell r="A25" t="str">
            <v>2.02.01</v>
          </cell>
          <cell r="B25" t="str">
            <v>Belanja Pegawai</v>
          </cell>
        </row>
        <row r="26">
          <cell r="A26" t="str">
            <v>2.02.02</v>
          </cell>
          <cell r="B26" t="str">
            <v>Belanja Barang dan Jasa</v>
          </cell>
        </row>
        <row r="27">
          <cell r="A27" t="str">
            <v>2.02.03</v>
          </cell>
          <cell r="B27" t="str">
            <v>Belanja Modal</v>
          </cell>
        </row>
        <row r="28">
          <cell r="A28" t="str">
            <v>3.01</v>
          </cell>
          <cell r="B28" t="str">
            <v>PENERIMAAN PEMBIAYAAN</v>
          </cell>
        </row>
        <row r="29">
          <cell r="A29" t="str">
            <v>3.01.01</v>
          </cell>
          <cell r="B29" t="str">
            <v>Sisa Lebih Perhitungan Anggaran Tahun Lalu</v>
          </cell>
        </row>
        <row r="30">
          <cell r="A30" t="str">
            <v>3.01.02</v>
          </cell>
          <cell r="B30" t="str">
            <v>Transfer dari Rekening Dana Cadangan</v>
          </cell>
        </row>
        <row r="31">
          <cell r="A31" t="str">
            <v>3.01.03</v>
          </cell>
          <cell r="B31" t="str">
            <v>Hasil Penjualan Kekayaan Daerah yang Dipisahkan</v>
          </cell>
        </row>
        <row r="32">
          <cell r="A32" t="str">
            <v>3.01.04</v>
          </cell>
          <cell r="B32" t="str">
            <v>Penerimaan Pinjaman Daerah dan Obligasi Daerah</v>
          </cell>
        </row>
        <row r="33">
          <cell r="A33" t="str">
            <v>3.01.05</v>
          </cell>
          <cell r="B33" t="str">
            <v>Penerimaan Piutang Daerah</v>
          </cell>
        </row>
        <row r="34">
          <cell r="A34" t="str">
            <v>3.02</v>
          </cell>
          <cell r="B34" t="str">
            <v>PENGELUARAN PEMBIAYAAN</v>
          </cell>
        </row>
        <row r="35">
          <cell r="A35" t="str">
            <v>3.02.01</v>
          </cell>
          <cell r="B35" t="str">
            <v>Pembayaran Cicilan Pokok Utang yang Jatuh Tempo</v>
          </cell>
        </row>
        <row r="36">
          <cell r="A36" t="str">
            <v>3.02.02</v>
          </cell>
          <cell r="B36" t="str">
            <v>Pembelian Kembali Obligasi Daerah</v>
          </cell>
        </row>
        <row r="37">
          <cell r="A37" t="str">
            <v>3.02.03</v>
          </cell>
          <cell r="B37" t="str">
            <v>Penyertaan Modal (Investasi) Daerah</v>
          </cell>
        </row>
        <row r="38">
          <cell r="A38" t="str">
            <v>3.02.04</v>
          </cell>
          <cell r="B38" t="str">
            <v>Pemberian Piutang Daerah</v>
          </cell>
        </row>
        <row r="39">
          <cell r="A39" t="str">
            <v>3.02.05</v>
          </cell>
          <cell r="B39" t="str">
            <v>Transfer ke Rekening Dana Cadangan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ow r="1">
          <cell r="A1" t="str">
            <v>PEMERINTAH KABUPATEN BLITAR</v>
          </cell>
        </row>
      </sheetData>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PATI"/>
      <sheetName val="WABUP"/>
      <sheetName val="DPRD"/>
      <sheetName val="SEKRETARIAT DAERAH"/>
      <sheetName val="SEKDA"/>
      <sheetName val="ASS. 1"/>
      <sheetName val="ASS. 2"/>
      <sheetName val="UMUM"/>
      <sheetName val="KEUANGAN"/>
      <sheetName val="KEPEGAWAIAN"/>
      <sheetName val="HUKUM"/>
      <sheetName val="PERTANIAN"/>
      <sheetName val="PERINDAG"/>
      <sheetName val="RT. ANGIN"/>
      <sheetName val="LASUSUA"/>
      <sheetName val="KODEOHA "/>
      <sheetName val="NGAPA"/>
      <sheetName val="PAKUE"/>
      <sheetName val="BT. PUTIH"/>
      <sheetName val="SETWAN"/>
      <sheetName val="KPUD kurang 66 jt"/>
      <sheetName val="PERTAMBANGAN"/>
      <sheetName val="PU "/>
      <sheetName val="KEHUTANAN"/>
      <sheetName val="KESEHATAN"/>
      <sheetName val="Aliran Kas"/>
      <sheetName val="LRA"/>
      <sheetName val="Silpa"/>
      <sheetName val="Rekap Pdptn"/>
      <sheetName val="Pdptn"/>
      <sheetName val="Rekap Belanja"/>
      <sheetName val="Rekap Publik"/>
      <sheetName val="Publik"/>
      <sheetName val="Rekap Aprtr"/>
      <sheetName val="Aparatur"/>
      <sheetName val="Bant &amp; Tdk Trsangka"/>
      <sheetName val="Pembiayaan"/>
      <sheetName val="DISPENDA"/>
      <sheetName val="DIKBUDP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REF"/>
      <sheetName val="Kode"/>
      <sheetName val="BKU"/>
      <sheetName val="Kas Tunai"/>
      <sheetName val="Simpanan Bank"/>
      <sheetName val="Panjar"/>
      <sheetName val="Rincian Objek"/>
      <sheetName val="LS"/>
      <sheetName val="Pajak"/>
      <sheetName val="LPBP Admin"/>
      <sheetName val="SPJgab (3)"/>
      <sheetName val="SPJgab (2)"/>
      <sheetName val="SPJgab"/>
      <sheetName val="LPKB"/>
      <sheetName val="LPKBPEMDA"/>
      <sheetName val="DATA UMUM"/>
      <sheetName val="NOREK"/>
      <sheetName val="STS Januari"/>
      <sheetName val="BKU Bend Penerimaan Jan"/>
      <sheetName val="REG STS"/>
      <sheetName val="BKU Januari"/>
      <sheetName val="LRA"/>
      <sheetName val="LRA (pbp)"/>
      <sheetName val="SPTJM"/>
      <sheetName val="STS Agustus"/>
      <sheetName val="BKU Bend Penerimaan Agustus"/>
      <sheetName val="BKU Agustus"/>
      <sheetName val="STS Juli"/>
      <sheetName val="BKU Bend Penerimaan Juli"/>
      <sheetName val="BKU Juli"/>
      <sheetName val="STS Mei"/>
      <sheetName val="BKU Bend Penerimaan Mei"/>
      <sheetName val="BKU Mei"/>
      <sheetName val="STS Juni"/>
      <sheetName val="BKU Bend Penerimaan Juni"/>
      <sheetName val="BKU Juni"/>
      <sheetName val="LPSAL"/>
      <sheetName val="LAK"/>
      <sheetName val="PENYESUAIAN"/>
      <sheetName val="PERSEDIAAN APBD DINKES"/>
      <sheetName val="LRA-LO"/>
      <sheetName val="LO"/>
      <sheetName val="LPE"/>
      <sheetName val="NRC"/>
      <sheetName val="STS Maret"/>
      <sheetName val="BKU Bend Penerimaan Mar"/>
      <sheetName val="BKU Maret"/>
      <sheetName val="BKU Februari"/>
      <sheetName val="STS April"/>
      <sheetName val="BKU Bend Penerimaan April"/>
      <sheetName val="STS Februari"/>
      <sheetName val="BKU Bend Penerimaan Feb"/>
      <sheetName val="BKU Pebruari"/>
      <sheetName val="BKU April"/>
      <sheetName val="BKU Bend Penerimaan Februari"/>
    </sheetNames>
    <sheetDataSet>
      <sheetData sheetId="0">
        <row r="6">
          <cell r="B6" t="str">
            <v>ANTOK BUDIARTO</v>
          </cell>
        </row>
      </sheetData>
      <sheetData sheetId="1"/>
      <sheetData sheetId="2" refreshError="1">
        <row r="6">
          <cell r="B6" t="str">
            <v>00.00.5.1.1.01.01</v>
          </cell>
          <cell r="C6" t="str">
            <v>Gaji Pokok PNS / Uang Representasi</v>
          </cell>
          <cell r="D6">
            <v>11177401055</v>
          </cell>
        </row>
        <row r="7">
          <cell r="B7" t="str">
            <v>00.00.5.1.1.01.02</v>
          </cell>
          <cell r="C7" t="str">
            <v>Tunjangan Keluarga</v>
          </cell>
          <cell r="D7">
            <v>1035812923</v>
          </cell>
        </row>
        <row r="8">
          <cell r="B8" t="str">
            <v>00.00.5.1.1.01.03</v>
          </cell>
          <cell r="C8" t="str">
            <v>Tunjangan Jabatan</v>
          </cell>
          <cell r="D8">
            <v>246819073</v>
          </cell>
        </row>
        <row r="9">
          <cell r="B9" t="str">
            <v>00.00.5.1.1.01.04</v>
          </cell>
          <cell r="C9" t="str">
            <v>Tunjangan Fungsional</v>
          </cell>
          <cell r="D9">
            <v>1199173476</v>
          </cell>
        </row>
        <row r="10">
          <cell r="B10" t="str">
            <v>00.00.5.1.1.01.05</v>
          </cell>
          <cell r="C10" t="str">
            <v>Tunjangan Fungsional Umum</v>
          </cell>
          <cell r="D10">
            <v>432822390</v>
          </cell>
        </row>
        <row r="11">
          <cell r="B11" t="str">
            <v>00.00.5.1.1.01.06</v>
          </cell>
          <cell r="C11" t="str">
            <v>Tunjangan Beras</v>
          </cell>
          <cell r="D11">
            <v>736816311</v>
          </cell>
        </row>
        <row r="12">
          <cell r="B12" t="str">
            <v>00.00.5.1.1.01.07</v>
          </cell>
          <cell r="C12" t="str">
            <v>Tunjangan PPh / Tunjangan Khusus</v>
          </cell>
          <cell r="D12">
            <v>310991160</v>
          </cell>
        </row>
        <row r="13">
          <cell r="B13" t="str">
            <v>00.00.5.1.1.01.08</v>
          </cell>
          <cell r="C13" t="str">
            <v>Pembulatan Gaji</v>
          </cell>
          <cell r="D13">
            <v>296618</v>
          </cell>
        </row>
        <row r="14">
          <cell r="B14" t="str">
            <v>00.00.5.1.1.01.09</v>
          </cell>
          <cell r="C14" t="str">
            <v xml:space="preserve">Iuran Asuransi Kesehatan </v>
          </cell>
          <cell r="D14">
            <v>244264375</v>
          </cell>
        </row>
        <row r="15">
          <cell r="B15" t="str">
            <v>00.00.5.1.1.02.01</v>
          </cell>
          <cell r="C15" t="str">
            <v>Tambahan Penghasilan Berdasarkan Beban Kerja</v>
          </cell>
          <cell r="D15">
            <v>140460000</v>
          </cell>
        </row>
        <row r="16">
          <cell r="B16" t="str">
            <v>00.00.5.1.1.02.09</v>
          </cell>
          <cell r="C16" t="str">
            <v>Tambahan Penghasilan Kesejahteraan pegawai</v>
          </cell>
          <cell r="D16">
            <v>1219886080</v>
          </cell>
        </row>
        <row r="17">
          <cell r="B17" t="str">
            <v>01......</v>
          </cell>
          <cell r="C17" t="str">
            <v>Program Pelayanan Administrasi Perkantoran</v>
          </cell>
          <cell r="D17">
            <v>2621659302</v>
          </cell>
        </row>
        <row r="18">
          <cell r="B18" t="str">
            <v>01.01.....</v>
          </cell>
          <cell r="C18" t="str">
            <v>Penyediaan Jasa Surat Menyurat</v>
          </cell>
          <cell r="D18">
            <v>15120000</v>
          </cell>
        </row>
        <row r="19">
          <cell r="B19" t="str">
            <v>01.01.5.2.2.01.04</v>
          </cell>
          <cell r="C19" t="str">
            <v>Belanja Perangko, Materai dan Benda Pos Lainnya</v>
          </cell>
          <cell r="D19">
            <v>14150000</v>
          </cell>
        </row>
        <row r="20">
          <cell r="B20" t="str">
            <v>01.01.5.2.2.03.06</v>
          </cell>
          <cell r="C20" t="str">
            <v>Belanja Paket / Pengiriman</v>
          </cell>
          <cell r="D20">
            <v>970000</v>
          </cell>
        </row>
        <row r="21">
          <cell r="B21" t="str">
            <v>01.02.....</v>
          </cell>
          <cell r="C21" t="str">
            <v>Penyediaan Jasa Komunikasi, sumber daya air dan listrik</v>
          </cell>
          <cell r="D21">
            <v>358802209</v>
          </cell>
        </row>
        <row r="22">
          <cell r="B22" t="str">
            <v>01.02.5.2.1.01.01</v>
          </cell>
          <cell r="C22" t="str">
            <v>Honorarium Panitia Pelaksana Kegiatan</v>
          </cell>
          <cell r="D22">
            <v>2100000</v>
          </cell>
        </row>
        <row r="23">
          <cell r="B23" t="str">
            <v>01.02.5.2.2.03.01</v>
          </cell>
          <cell r="C23" t="str">
            <v>Belanja Telepon</v>
          </cell>
          <cell r="D23">
            <v>44502209</v>
          </cell>
        </row>
        <row r="24">
          <cell r="B24" t="str">
            <v>01.02.5.2.2.03.02</v>
          </cell>
          <cell r="C24" t="str">
            <v>Belanja Air</v>
          </cell>
          <cell r="D24">
            <v>7200000</v>
          </cell>
        </row>
        <row r="25">
          <cell r="B25" t="str">
            <v>01.02.5.2.2.03.03</v>
          </cell>
          <cell r="C25" t="str">
            <v>Belanja Listrik</v>
          </cell>
          <cell r="D25">
            <v>305000000</v>
          </cell>
        </row>
        <row r="26">
          <cell r="B26" t="str">
            <v>01.07.....</v>
          </cell>
          <cell r="C26" t="str">
            <v>Penyediaan Jasa administrasi keuangan</v>
          </cell>
          <cell r="D26">
            <v>125460000</v>
          </cell>
        </row>
        <row r="27">
          <cell r="B27" t="str">
            <v>01.07.5.2.1.01.01</v>
          </cell>
          <cell r="C27" t="str">
            <v>Honorarium Panitia Pelaksana Kegiatan</v>
          </cell>
          <cell r="D27">
            <v>4200000</v>
          </cell>
        </row>
        <row r="28">
          <cell r="B28" t="str">
            <v>01.07.5.2.1.01.05</v>
          </cell>
          <cell r="C28" t="str">
            <v>Honorarium Instruktur/Narasumber ( Honorarium Dewan Pengawas)</v>
          </cell>
          <cell r="D28">
            <v>121260000</v>
          </cell>
        </row>
        <row r="29">
          <cell r="B29" t="str">
            <v>01.08.....</v>
          </cell>
          <cell r="C29" t="str">
            <v>Penyediaan Jasa kebersihan kantor</v>
          </cell>
          <cell r="D29">
            <v>399525600</v>
          </cell>
        </row>
        <row r="30">
          <cell r="B30" t="str">
            <v>01.08.5.2.1.01.01</v>
          </cell>
          <cell r="C30" t="str">
            <v>Honorarium Panitia Pelaksana Kegiatan</v>
          </cell>
          <cell r="D30">
            <v>2100000</v>
          </cell>
        </row>
        <row r="31">
          <cell r="B31" t="str">
            <v>01.08.5.2.1.02.03</v>
          </cell>
          <cell r="C31" t="str">
            <v>Honorarium Pelaksana Kegiatan Non PNS ( Jasa Pihak Ketiga )</v>
          </cell>
          <cell r="D31">
            <v>397425600</v>
          </cell>
        </row>
        <row r="32">
          <cell r="B32" t="str">
            <v>01.10.....</v>
          </cell>
          <cell r="C32" t="str">
            <v>Penyediaan alat tulis kantor</v>
          </cell>
          <cell r="D32">
            <v>120250132</v>
          </cell>
        </row>
        <row r="33">
          <cell r="B33" t="str">
            <v>01.10.5.2.1.01.01</v>
          </cell>
          <cell r="C33" t="str">
            <v>Honorarium Panitia Pelaksana Kegiatan</v>
          </cell>
          <cell r="D33">
            <v>2100000</v>
          </cell>
        </row>
        <row r="34">
          <cell r="B34" t="str">
            <v>01.10.5.2.2.01.01</v>
          </cell>
          <cell r="C34" t="str">
            <v>Belanja Alat Tulis kantor</v>
          </cell>
          <cell r="D34">
            <v>118150132</v>
          </cell>
        </row>
        <row r="35">
          <cell r="B35" t="str">
            <v>01.11.....</v>
          </cell>
          <cell r="C35" t="str">
            <v>Penyediaan barang cetakan dan penggandaan</v>
          </cell>
          <cell r="D35">
            <v>265256954</v>
          </cell>
        </row>
        <row r="36">
          <cell r="B36" t="str">
            <v>01.11.5.2.1.01.01</v>
          </cell>
          <cell r="C36" t="str">
            <v>Honorarium Panitia Pelaksana Kegiatan</v>
          </cell>
          <cell r="D36">
            <v>2100000</v>
          </cell>
        </row>
        <row r="37">
          <cell r="B37" t="str">
            <v>01.11.5.2.2.06.01</v>
          </cell>
          <cell r="C37" t="str">
            <v>Belanja Cetak</v>
          </cell>
          <cell r="D37">
            <v>143462275</v>
          </cell>
        </row>
        <row r="38">
          <cell r="B38" t="str">
            <v>01.11.5.2.2.06.02</v>
          </cell>
          <cell r="C38" t="str">
            <v>Belanja Penggandaan</v>
          </cell>
          <cell r="D38">
            <v>119694679</v>
          </cell>
        </row>
        <row r="39">
          <cell r="B39" t="str">
            <v>01.12.....</v>
          </cell>
          <cell r="C39" t="str">
            <v>Penyediaan komponen instalasi listrik/penerangan bangunan kantor</v>
          </cell>
          <cell r="D39">
            <v>38089500</v>
          </cell>
        </row>
        <row r="40">
          <cell r="B40" t="str">
            <v>01.12.5.2.2.01.03</v>
          </cell>
          <cell r="C40" t="str">
            <v>Belanja Alat Listrik &amp; Elektronik ( lampu Pijar, Battery Kering )</v>
          </cell>
          <cell r="D40">
            <v>38089500</v>
          </cell>
        </row>
        <row r="41">
          <cell r="B41" t="str">
            <v>01.13.....</v>
          </cell>
          <cell r="C41" t="str">
            <v>Penyediaan peralatan dan perlengkapan kantor</v>
          </cell>
          <cell r="D41">
            <v>20676000</v>
          </cell>
        </row>
        <row r="42">
          <cell r="B42" t="str">
            <v>01.13.5.2.2.20.03</v>
          </cell>
          <cell r="C42" t="str">
            <v>Belanja Pemeliharaan Gedung Kantor</v>
          </cell>
          <cell r="D42">
            <v>20676000</v>
          </cell>
        </row>
        <row r="43">
          <cell r="B43" t="str">
            <v>01.15.....</v>
          </cell>
          <cell r="C43" t="str">
            <v>Penyediaan bahan bacaan dan peraturan perundang - undangan</v>
          </cell>
          <cell r="D43">
            <v>11000000</v>
          </cell>
        </row>
        <row r="44">
          <cell r="B44" t="str">
            <v>01.15.5.2.2.03.04</v>
          </cell>
          <cell r="C44" t="str">
            <v>Belanja Surat Kabar / Majalah</v>
          </cell>
          <cell r="D44">
            <v>1000000</v>
          </cell>
        </row>
        <row r="45">
          <cell r="B45" t="str">
            <v>01.15.5.2.3.27.26</v>
          </cell>
          <cell r="C45" t="str">
            <v>Belanja Modal Pengadaan Buku / Kepustakaan</v>
          </cell>
          <cell r="D45">
            <v>10000000</v>
          </cell>
        </row>
        <row r="46">
          <cell r="B46" t="str">
            <v>01.16.....</v>
          </cell>
          <cell r="C46" t="str">
            <v>Penyediaan bahan logistik kantor</v>
          </cell>
          <cell r="D46">
            <v>95776307</v>
          </cell>
        </row>
        <row r="47">
          <cell r="B47" t="str">
            <v>01.16.5.2.1.01.01</v>
          </cell>
          <cell r="C47" t="str">
            <v>Honorarium Panitia Pelaksana Kegiatan</v>
          </cell>
          <cell r="D47">
            <v>1320000</v>
          </cell>
        </row>
        <row r="48">
          <cell r="B48" t="str">
            <v>01.16.5.2.2.01.05</v>
          </cell>
          <cell r="C48" t="str">
            <v>Belanja Peralatan Kebersihan dan Bahan Pembersih</v>
          </cell>
          <cell r="D48">
            <v>94456307</v>
          </cell>
        </row>
        <row r="49">
          <cell r="B49" t="str">
            <v>01.17.....</v>
          </cell>
          <cell r="C49" t="str">
            <v>Penyediaan makanan dan minuman</v>
          </cell>
          <cell r="D49">
            <v>314075100</v>
          </cell>
        </row>
        <row r="50">
          <cell r="B50" t="str">
            <v>01.17.5.2.1.01.01</v>
          </cell>
          <cell r="C50" t="str">
            <v>Honorarium Panitia Pelaksana Kegiatan</v>
          </cell>
          <cell r="D50">
            <v>1000000</v>
          </cell>
        </row>
        <row r="51">
          <cell r="B51" t="str">
            <v>01.17.5.2.2.11.01</v>
          </cell>
          <cell r="C51" t="str">
            <v>Belanja Makanan dan Minuman harian Pegawai</v>
          </cell>
          <cell r="D51">
            <v>213075100</v>
          </cell>
        </row>
        <row r="52">
          <cell r="B52" t="str">
            <v>01.17.5.2.2.11.02</v>
          </cell>
          <cell r="C52" t="str">
            <v>Belanja Makanan dan Minuman Rapat</v>
          </cell>
          <cell r="D52">
            <v>50000000</v>
          </cell>
        </row>
        <row r="53">
          <cell r="B53" t="str">
            <v>01.17.5.2.2.11.03</v>
          </cell>
          <cell r="C53" t="str">
            <v>Belanja Makanan dan Minuman Tamu</v>
          </cell>
          <cell r="D53">
            <v>50000000</v>
          </cell>
        </row>
        <row r="54">
          <cell r="B54" t="str">
            <v>01.18.....</v>
          </cell>
          <cell r="C54" t="str">
            <v>Rapat-rapat koordinasi dan konsultasi ke luar daerah</v>
          </cell>
          <cell r="D54">
            <v>310810000</v>
          </cell>
        </row>
        <row r="55">
          <cell r="B55" t="str">
            <v>01.18.5.2.1.01.01</v>
          </cell>
          <cell r="C55" t="str">
            <v>Honorarium Panitia Pelaksana Kegiatan</v>
          </cell>
          <cell r="D55">
            <v>2100000</v>
          </cell>
        </row>
        <row r="56">
          <cell r="B56" t="str">
            <v>01.18.5.2.2.15.01</v>
          </cell>
          <cell r="C56" t="str">
            <v>Belanja Perjalanan Dinas Dalam Daerah</v>
          </cell>
          <cell r="D56">
            <v>17160000</v>
          </cell>
        </row>
        <row r="57">
          <cell r="B57" t="str">
            <v>01.18.5.2.2.15.02</v>
          </cell>
          <cell r="C57" t="str">
            <v>Belanja Perjalanan Dinas Luar Daerah</v>
          </cell>
          <cell r="D57">
            <v>291550000</v>
          </cell>
        </row>
        <row r="58">
          <cell r="B58" t="str">
            <v>01.20.....</v>
          </cell>
          <cell r="C58" t="str">
            <v>Penyediaan Jasa Tenaga Penunjang Teknis administrasi/perkantoran</v>
          </cell>
          <cell r="D58">
            <v>347912500</v>
          </cell>
        </row>
        <row r="59">
          <cell r="B59" t="str">
            <v>01.20.5.2.1.01.01</v>
          </cell>
          <cell r="C59" t="str">
            <v>Honorarium Panitia Pelaksana Kegiatan</v>
          </cell>
          <cell r="D59">
            <v>2100000</v>
          </cell>
        </row>
        <row r="60">
          <cell r="B60" t="str">
            <v>01.20.5.2.1.02.02</v>
          </cell>
          <cell r="C60" t="str">
            <v>Honorarium Pegawai Honorer/Tidak Tetap ( Hr Tenaga Kontrak/Tidak Tetap )</v>
          </cell>
          <cell r="D60">
            <v>345812500</v>
          </cell>
          <cell r="E60" t="str">
            <v>01.20.7.1.1.04.01</v>
          </cell>
        </row>
        <row r="61">
          <cell r="B61" t="str">
            <v>01.22.....</v>
          </cell>
          <cell r="C61" t="str">
            <v>Penyediaan Biaya Pajak dan retribusi</v>
          </cell>
          <cell r="D61">
            <v>33305000</v>
          </cell>
        </row>
        <row r="62">
          <cell r="B62" t="str">
            <v>01.22.5.2.2.03.02</v>
          </cell>
          <cell r="C62" t="str">
            <v>Belanja Air ( Retribusi Kebersihan dan Pemakaian Air Bawah Tanah )</v>
          </cell>
          <cell r="D62">
            <v>1500000</v>
          </cell>
        </row>
        <row r="63">
          <cell r="B63" t="str">
            <v>01.22.5.2.2.03.08</v>
          </cell>
          <cell r="C63" t="str">
            <v>Belanja Jasa transaksi Keuangan (Biaya pajak, Retribusi dan Iuran )</v>
          </cell>
          <cell r="D63">
            <v>31805000</v>
          </cell>
        </row>
        <row r="64">
          <cell r="B64" t="str">
            <v>01.25.....</v>
          </cell>
          <cell r="C64" t="str">
            <v>Penyediaan Jasa sewa tempat olah raga</v>
          </cell>
          <cell r="D64">
            <v>15600000</v>
          </cell>
        </row>
        <row r="65">
          <cell r="B65" t="str">
            <v>01.25.5.2.2.07.02</v>
          </cell>
          <cell r="C65" t="str">
            <v>Belanja Sewa Gedung / Kantor / Tempat</v>
          </cell>
          <cell r="D65">
            <v>15600000</v>
          </cell>
          <cell r="E65" t="str">
            <v>01.25.7.1.1.04.03</v>
          </cell>
        </row>
        <row r="66">
          <cell r="B66" t="str">
            <v>01.32.....</v>
          </cell>
          <cell r="C66" t="str">
            <v>Penyediaan jasa akreditasi</v>
          </cell>
          <cell r="D66">
            <v>140000000</v>
          </cell>
        </row>
        <row r="67">
          <cell r="B67" t="str">
            <v>01.32.5.2.1.01.01</v>
          </cell>
          <cell r="C67" t="str">
            <v>Honorarium Panitia Pelaksana Kegiatan</v>
          </cell>
          <cell r="D67">
            <v>1320000</v>
          </cell>
          <cell r="E67" t="str">
            <v>01.17.7.1.1.04.03</v>
          </cell>
        </row>
        <row r="68">
          <cell r="B68" t="str">
            <v>01.32.5.2.1.02.01</v>
          </cell>
          <cell r="C68" t="str">
            <v>Honorarium Tenaga Ahli/Instruktur/Narasumber</v>
          </cell>
          <cell r="D68">
            <v>107000000</v>
          </cell>
        </row>
        <row r="69">
          <cell r="B69" t="str">
            <v>01.32.5.2.2.15.02</v>
          </cell>
          <cell r="C69" t="str">
            <v>Belanja Perjalanan Dinas Luar daerah</v>
          </cell>
          <cell r="D69">
            <v>31680000</v>
          </cell>
        </row>
        <row r="70">
          <cell r="B70" t="str">
            <v>01.33.....</v>
          </cell>
          <cell r="C70" t="str">
            <v>Penyediaan jasa pengumuman lelang</v>
          </cell>
          <cell r="D70">
            <v>10000000</v>
          </cell>
        </row>
        <row r="71">
          <cell r="B71" t="str">
            <v>01.33.5.2.2.03.11</v>
          </cell>
          <cell r="C71" t="str">
            <v>Belanja Jasa Pengumuman Lelang / Pemenang Lelang</v>
          </cell>
          <cell r="D71">
            <v>10000000</v>
          </cell>
        </row>
        <row r="73">
          <cell r="B73" t="str">
            <v>02......</v>
          </cell>
          <cell r="C73" t="str">
            <v>Program Peningkatan Sarana dan Prasarana Aparatur</v>
          </cell>
          <cell r="D73">
            <v>867471250</v>
          </cell>
        </row>
        <row r="74">
          <cell r="B74" t="str">
            <v>02.05.....</v>
          </cell>
          <cell r="C74" t="str">
            <v>Pengadaan Kendaraan Dinas / Operasional</v>
          </cell>
          <cell r="D74">
            <v>192025000</v>
          </cell>
        </row>
        <row r="75">
          <cell r="B75" t="str">
            <v>02.05.5.2.3.03.03</v>
          </cell>
          <cell r="C75" t="str">
            <v>Belanja Modal Alat-alat Angkutan Darat Bermotor Station Wagon</v>
          </cell>
          <cell r="D75">
            <v>192025000</v>
          </cell>
        </row>
        <row r="76">
          <cell r="B76" t="str">
            <v>02.07.....</v>
          </cell>
          <cell r="C76" t="str">
            <v>Pengadaan Perlengkapan Gedung Kantor</v>
          </cell>
          <cell r="D76">
            <v>53650000</v>
          </cell>
        </row>
        <row r="77">
          <cell r="B77" t="str">
            <v>02.07.5.2.3.14.05</v>
          </cell>
          <cell r="C77" t="str">
            <v>Belanja Modal Pengadaan Kulkas / Lemari Es</v>
          </cell>
          <cell r="D77">
            <v>7500000</v>
          </cell>
        </row>
        <row r="78">
          <cell r="B78" t="str">
            <v>02.07.5.2.3.15.09</v>
          </cell>
          <cell r="C78" t="str">
            <v>Belanja Modal Pengadaan TV</v>
          </cell>
          <cell r="D78">
            <v>11150000</v>
          </cell>
        </row>
        <row r="79">
          <cell r="B79" t="str">
            <v>02.07.5.2.3.15.11</v>
          </cell>
          <cell r="C79" t="str">
            <v>Belanja Modal Pengadaan AC</v>
          </cell>
          <cell r="D79">
            <v>35000000</v>
          </cell>
        </row>
        <row r="80">
          <cell r="B80" t="str">
            <v>02.10.....</v>
          </cell>
          <cell r="C80" t="str">
            <v>Pengadaan Mebeler</v>
          </cell>
          <cell r="D80">
            <v>132696250</v>
          </cell>
        </row>
        <row r="81">
          <cell r="B81" t="str">
            <v>02.10.5.2.1.01.01</v>
          </cell>
          <cell r="C81" t="str">
            <v>Honorarium Panitia Pelaksana Kegiatan</v>
          </cell>
          <cell r="D81">
            <v>2100000</v>
          </cell>
        </row>
        <row r="82">
          <cell r="B82" t="str">
            <v>02.10.5.2.3.13.01</v>
          </cell>
          <cell r="C82" t="str">
            <v>Belanja Modal Pengadaan Meja Kerja</v>
          </cell>
          <cell r="D82">
            <v>51895000</v>
          </cell>
        </row>
        <row r="83">
          <cell r="B83" t="str">
            <v>02.10.5.2.3.13.12</v>
          </cell>
          <cell r="C83" t="str">
            <v>Belanja Modal pengadaan Lemari</v>
          </cell>
          <cell r="D83">
            <v>78701250</v>
          </cell>
        </row>
        <row r="84">
          <cell r="B84" t="str">
            <v>02.11.....</v>
          </cell>
          <cell r="C84" t="str">
            <v>Pengadaan Komputer</v>
          </cell>
          <cell r="D84">
            <v>243600000</v>
          </cell>
        </row>
        <row r="85">
          <cell r="B85" t="str">
            <v>02.11.5.2.1.01.01</v>
          </cell>
          <cell r="C85" t="str">
            <v>Honorarium Panitia Pelaksana Kegiatan</v>
          </cell>
          <cell r="D85">
            <v>2100000</v>
          </cell>
        </row>
        <row r="86">
          <cell r="B86" t="str">
            <v>02.11.5.2.3.12.02</v>
          </cell>
          <cell r="C86" t="str">
            <v>Belanja Modal Pengadaan Komputer PC</v>
          </cell>
          <cell r="D86">
            <v>169000000</v>
          </cell>
        </row>
        <row r="87">
          <cell r="B87" t="str">
            <v>02.11.5.2.3.12.03</v>
          </cell>
          <cell r="C87" t="str">
            <v>Belanja Modal Pengadaan Komputer Laptop</v>
          </cell>
          <cell r="D87">
            <v>45000000</v>
          </cell>
        </row>
        <row r="88">
          <cell r="B88" t="str">
            <v>02.11.5.2.3.12.04</v>
          </cell>
          <cell r="C88" t="str">
            <v>Belanja Modal Pengadaan printer</v>
          </cell>
          <cell r="D88">
            <v>27500000</v>
          </cell>
        </row>
        <row r="89">
          <cell r="B89" t="str">
            <v>02.22.....</v>
          </cell>
          <cell r="C89" t="str">
            <v>Pemeliharaan rutin/berkala gedung kantor</v>
          </cell>
          <cell r="D89">
            <v>10000000</v>
          </cell>
        </row>
        <row r="90">
          <cell r="B90" t="str">
            <v>02.22.5.2.1.02.03</v>
          </cell>
          <cell r="C90" t="str">
            <v>Honorarium Pelaksana Kegiatan Non PNS ( Jasa Pihak Ketiga )</v>
          </cell>
          <cell r="D90">
            <v>10000000</v>
          </cell>
        </row>
        <row r="91">
          <cell r="B91" t="str">
            <v>02.24.....</v>
          </cell>
          <cell r="C91" t="str">
            <v>Pemeliharaan rutin /berkala kendaraan dinas/operasional</v>
          </cell>
          <cell r="D91">
            <v>97500000</v>
          </cell>
        </row>
        <row r="92">
          <cell r="B92" t="str">
            <v>02.24.5.2.1.01.01</v>
          </cell>
          <cell r="C92" t="str">
            <v>Honorarium Panitia Pelaksana Kegiatan</v>
          </cell>
          <cell r="D92">
            <v>1500000</v>
          </cell>
        </row>
        <row r="93">
          <cell r="B93" t="str">
            <v>02.24.5.2.2.05.01</v>
          </cell>
          <cell r="C93" t="str">
            <v>Belanja Perawatan Kendaraan Bermotor /  Belanja Jasa Service</v>
          </cell>
          <cell r="D93">
            <v>12500000</v>
          </cell>
        </row>
        <row r="94">
          <cell r="B94" t="str">
            <v>02.24.5.2.2.05.02</v>
          </cell>
          <cell r="C94" t="str">
            <v>Belanja Penggantian Suku Cadang</v>
          </cell>
          <cell r="D94">
            <v>17500000</v>
          </cell>
        </row>
        <row r="95">
          <cell r="B95" t="str">
            <v>02.24.5.2.2.05.03</v>
          </cell>
          <cell r="C95" t="str">
            <v>Belanja Bahan Bakar Minyak dan Pelumas</v>
          </cell>
          <cell r="D95">
            <v>65000000</v>
          </cell>
        </row>
        <row r="96">
          <cell r="B96" t="str">
            <v>02.24.5.2.2.05.05</v>
          </cell>
          <cell r="C96" t="str">
            <v>Belanja Pengurusan STNK</v>
          </cell>
          <cell r="D96">
            <v>1000000</v>
          </cell>
        </row>
        <row r="97">
          <cell r="B97" t="str">
            <v>02.26.....</v>
          </cell>
          <cell r="C97" t="str">
            <v>Pemeliharaan rutin/berkala perlengkapan gedung kantor</v>
          </cell>
          <cell r="D97">
            <v>51500000</v>
          </cell>
        </row>
        <row r="98">
          <cell r="B98" t="str">
            <v>02.26.5.2.1.01.01</v>
          </cell>
          <cell r="C98" t="str">
            <v>Honorarium Panitia Pelaksana Kegiatan</v>
          </cell>
          <cell r="D98">
            <v>1500000</v>
          </cell>
        </row>
        <row r="99">
          <cell r="B99" t="str">
            <v>02.26.5.2.2.20.03</v>
          </cell>
          <cell r="C99" t="str">
            <v>Belanja Pemeliharaan Gedung Kantor / Service</v>
          </cell>
          <cell r="D99">
            <v>50000000</v>
          </cell>
        </row>
        <row r="100">
          <cell r="B100" t="str">
            <v>02.29.....</v>
          </cell>
          <cell r="C100" t="str">
            <v>Pemeliharaan rutin/berkala meneler</v>
          </cell>
          <cell r="D100">
            <v>10000000</v>
          </cell>
        </row>
        <row r="101">
          <cell r="B101" t="str">
            <v>02.29.5.2.2.20.13</v>
          </cell>
          <cell r="C101" t="str">
            <v>Belanja Pemeliharaan Alat-alat Rumah Tangga</v>
          </cell>
          <cell r="D101">
            <v>10000000</v>
          </cell>
        </row>
        <row r="102">
          <cell r="B102" t="str">
            <v>02.30.....</v>
          </cell>
          <cell r="C102" t="str">
            <v>Pemeliharaan rutin/berkala peralatan kantor</v>
          </cell>
          <cell r="D102">
            <v>76500000</v>
          </cell>
        </row>
        <row r="103">
          <cell r="B103" t="str">
            <v>02.30.5.2.1.01.01</v>
          </cell>
          <cell r="C103" t="str">
            <v>Honorarium Panitia Pelaksana Kegiatan</v>
          </cell>
          <cell r="D103">
            <v>1500000</v>
          </cell>
        </row>
        <row r="104">
          <cell r="B104" t="str">
            <v>02.30.5.2.2.20.12</v>
          </cell>
          <cell r="C104" t="str">
            <v>Belanja Pemeliharaan Alat-alat Kantor</v>
          </cell>
          <cell r="D104">
            <v>75000000</v>
          </cell>
        </row>
        <row r="106">
          <cell r="B106" t="str">
            <v>03......</v>
          </cell>
          <cell r="C106" t="str">
            <v>Program Peningkatan Disiplin Aparatur</v>
          </cell>
          <cell r="D106">
            <v>85000000</v>
          </cell>
        </row>
        <row r="107">
          <cell r="B107" t="str">
            <v>03.02.....</v>
          </cell>
          <cell r="C107" t="str">
            <v>Pengadaan pakaian dinas beserta kelengkapannya</v>
          </cell>
          <cell r="D107">
            <v>85000000</v>
          </cell>
        </row>
        <row r="108">
          <cell r="B108" t="str">
            <v>03.02.5.2.2.12.04</v>
          </cell>
          <cell r="C108" t="str">
            <v>Belanja Pakaian Dinas harian</v>
          </cell>
          <cell r="D108">
            <v>85000000</v>
          </cell>
        </row>
        <row r="110">
          <cell r="B110" t="str">
            <v>05......</v>
          </cell>
          <cell r="C110" t="str">
            <v>Program Peningkatan Kapasitas Sumber Daya Aparatur</v>
          </cell>
          <cell r="D110">
            <v>478280000</v>
          </cell>
        </row>
        <row r="111">
          <cell r="B111" t="str">
            <v>05.01.....</v>
          </cell>
          <cell r="C111" t="str">
            <v>Pendidikan dan pelatihan formal</v>
          </cell>
          <cell r="D111">
            <v>478280000</v>
          </cell>
        </row>
        <row r="112">
          <cell r="B112" t="str">
            <v>05.01.5.2.1.01.01</v>
          </cell>
          <cell r="C112" t="str">
            <v>Honorarium Panitia Pelaksana Kegiatan</v>
          </cell>
          <cell r="D112">
            <v>2100000</v>
          </cell>
        </row>
        <row r="113">
          <cell r="B113" t="str">
            <v>05.01.5.2.2.15.02</v>
          </cell>
          <cell r="C113" t="str">
            <v>Belanja Perjalanan Dinas Luar Daerah</v>
          </cell>
          <cell r="D113">
            <v>300000000</v>
          </cell>
        </row>
        <row r="114">
          <cell r="B114" t="str">
            <v>05.01.5.2.2.16.01</v>
          </cell>
          <cell r="C114" t="str">
            <v>Belanja Beasiswa Tugas Belajar D3</v>
          </cell>
          <cell r="D114">
            <v>15000000</v>
          </cell>
        </row>
        <row r="115">
          <cell r="B115" t="str">
            <v>05.01.5.2.2.16.02</v>
          </cell>
          <cell r="C115" t="str">
            <v>Belanja Beasiswa Tugas Belajar S1</v>
          </cell>
          <cell r="D115">
            <v>15000000</v>
          </cell>
        </row>
        <row r="116">
          <cell r="B116" t="str">
            <v>05.01.5.2.2.16.03</v>
          </cell>
          <cell r="C116" t="str">
            <v>Belanja Beasiswa Tugas Belajar S2</v>
          </cell>
          <cell r="D116">
            <v>30000000</v>
          </cell>
        </row>
        <row r="117">
          <cell r="B117" t="str">
            <v>05.01.5.2.2.17.01</v>
          </cell>
          <cell r="C117" t="str">
            <v>Belanja Kursus-kursus Singkat / Pelatihan</v>
          </cell>
          <cell r="D117">
            <v>81180000</v>
          </cell>
        </row>
        <row r="118">
          <cell r="B118" t="str">
            <v>05.01.5.2.2.17.02</v>
          </cell>
          <cell r="C118" t="str">
            <v>Belanja Sosialisasi dan Bimbingan Teknis</v>
          </cell>
          <cell r="D118">
            <v>35000000</v>
          </cell>
        </row>
        <row r="120">
          <cell r="B120" t="str">
            <v>06......</v>
          </cell>
          <cell r="C120" t="str">
            <v>Program Peningkatan Pengembangan Sistem Pelaporan Capaian Kinerja dan Keuangan</v>
          </cell>
          <cell r="D120">
            <v>164720000</v>
          </cell>
        </row>
        <row r="121">
          <cell r="B121" t="str">
            <v>06.05.....</v>
          </cell>
          <cell r="C121" t="str">
            <v>Penyusunan Pelaporan Keuangan</v>
          </cell>
          <cell r="D121">
            <v>7200000</v>
          </cell>
        </row>
        <row r="122">
          <cell r="B122" t="str">
            <v>06.05.5.2.1.01.04</v>
          </cell>
          <cell r="C122" t="str">
            <v>Honorarium Pengelola Keuangan daerah</v>
          </cell>
          <cell r="D122">
            <v>7200000</v>
          </cell>
        </row>
        <row r="123">
          <cell r="B123" t="str">
            <v>06.06.....</v>
          </cell>
          <cell r="C123" t="str">
            <v>Penyusunan Anggaran Rumah Sakit</v>
          </cell>
          <cell r="D123">
            <v>57000000</v>
          </cell>
        </row>
        <row r="124">
          <cell r="B124" t="str">
            <v>06.06.5.2.1.01.01</v>
          </cell>
          <cell r="C124" t="str">
            <v>Honorarium Panitia Pelaksana Kegiatan</v>
          </cell>
          <cell r="D124">
            <v>57000000</v>
          </cell>
        </row>
        <row r="125">
          <cell r="B125" t="str">
            <v>06.07.....</v>
          </cell>
          <cell r="C125" t="str">
            <v>Pemeliharaan Billing System</v>
          </cell>
          <cell r="D125">
            <v>100520000</v>
          </cell>
        </row>
        <row r="126">
          <cell r="B126" t="str">
            <v>06.07.5.2.1.01.01</v>
          </cell>
          <cell r="C126" t="str">
            <v>Honorarium Panitia Pelaksana Kegiatan</v>
          </cell>
          <cell r="D126">
            <v>1320000</v>
          </cell>
        </row>
        <row r="127">
          <cell r="B127" t="str">
            <v>06.07.5.2.1.01.05</v>
          </cell>
          <cell r="C127" t="str">
            <v>Honorarium Instruktur/Narasumber ( Hr. Tim Billing System)</v>
          </cell>
          <cell r="D127">
            <v>19200000</v>
          </cell>
        </row>
        <row r="128">
          <cell r="B128" t="str">
            <v>06.07.5.2.2.20.18</v>
          </cell>
          <cell r="C128" t="str">
            <v>Belanja pemeliharaan Jaringan Air, Listrik dan Telepon</v>
          </cell>
          <cell r="D128">
            <v>80000000</v>
          </cell>
        </row>
        <row r="130">
          <cell r="B130" t="str">
            <v>19......</v>
          </cell>
          <cell r="C130" t="str">
            <v>Program Promosi Kesehatan dan Pemberdayaan Masyarakat</v>
          </cell>
          <cell r="D130">
            <v>108320000</v>
          </cell>
        </row>
        <row r="131">
          <cell r="B131" t="str">
            <v>19.06.....</v>
          </cell>
          <cell r="C131" t="str">
            <v>Peningkatan Promosi Pelayanan Kesehatan di RS</v>
          </cell>
          <cell r="D131">
            <v>108320000</v>
          </cell>
        </row>
        <row r="132">
          <cell r="B132" t="str">
            <v>19.06.5.2.1.01.01</v>
          </cell>
          <cell r="C132" t="str">
            <v>Honorarium Panitia Pelaksana Kegiatan</v>
          </cell>
          <cell r="D132">
            <v>1320000</v>
          </cell>
        </row>
        <row r="133">
          <cell r="B133" t="str">
            <v>19.06.5.2.2.03.12</v>
          </cell>
          <cell r="C133" t="str">
            <v>Belanja Dokumentasi dan Dekorasi</v>
          </cell>
          <cell r="D133">
            <v>30000000</v>
          </cell>
        </row>
        <row r="134">
          <cell r="B134" t="str">
            <v>19.06.5.2.2.06.01</v>
          </cell>
          <cell r="C134" t="str">
            <v>Belanja Cetak dan Penggandaan</v>
          </cell>
          <cell r="D134">
            <v>27500000</v>
          </cell>
        </row>
        <row r="135">
          <cell r="B135" t="str">
            <v>19.06.5.2.2.07.02</v>
          </cell>
          <cell r="C135" t="str">
            <v>Belanja Sewa Kantor / Gedung / Gudang / Parkir</v>
          </cell>
          <cell r="D135">
            <v>2000000</v>
          </cell>
        </row>
        <row r="136">
          <cell r="B136" t="str">
            <v>19.06.5.2.2.10.01</v>
          </cell>
          <cell r="C136" t="str">
            <v>Belanja Sewa Meja dan Kursi</v>
          </cell>
          <cell r="D136">
            <v>2000000</v>
          </cell>
        </row>
        <row r="137">
          <cell r="B137" t="str">
            <v>19.06.5.2.2.10.05</v>
          </cell>
          <cell r="C137" t="str">
            <v>Belanja Sewa Tenda</v>
          </cell>
          <cell r="D137">
            <v>3000000</v>
          </cell>
        </row>
        <row r="138">
          <cell r="B138" t="str">
            <v>19.06.5.2.2.10.07</v>
          </cell>
          <cell r="C138" t="str">
            <v>Belanja Sewa Sound System</v>
          </cell>
          <cell r="D138">
            <v>7500000</v>
          </cell>
        </row>
        <row r="139">
          <cell r="B139" t="str">
            <v>19.06.5.2.2.11.03</v>
          </cell>
          <cell r="C139" t="str">
            <v>Belanja Makanan dan Minuman Tamu ( Mamin Promosi )</v>
          </cell>
          <cell r="D139">
            <v>15000000</v>
          </cell>
        </row>
        <row r="140">
          <cell r="B140" t="str">
            <v>19.06.5.2.2.23.01</v>
          </cell>
          <cell r="C140" t="str">
            <v>Belanja Pengadaan Hadiah</v>
          </cell>
          <cell r="D140">
            <v>20000000</v>
          </cell>
        </row>
        <row r="142">
          <cell r="B142" t="str">
            <v>26......</v>
          </cell>
          <cell r="C142" t="str">
            <v>Program Pengadaan, Peningkatan Sarana dan Prasarana Rumah Sakit/rumah sakit jiwa/ rumah sakit paru-paru/ rumah sakit mata</v>
          </cell>
          <cell r="D142">
            <v>14892159372</v>
          </cell>
        </row>
        <row r="143">
          <cell r="B143" t="str">
            <v>26.16.....</v>
          </cell>
          <cell r="C143" t="str">
            <v>Pembangunan Instalasi Pengolahan Limbah Rumah Sakit ( DBHCHT)</v>
          </cell>
          <cell r="D143">
            <v>948968069</v>
          </cell>
        </row>
        <row r="144">
          <cell r="B144" t="str">
            <v>26.16.5.2.3.25.04</v>
          </cell>
          <cell r="C144" t="str">
            <v>Belanja Modal pengadaan Instalasi Air Kotor / Limbah</v>
          </cell>
          <cell r="D144">
            <v>948968069</v>
          </cell>
        </row>
        <row r="145">
          <cell r="B145" t="str">
            <v>26.18.....</v>
          </cell>
          <cell r="C145" t="str">
            <v>Pengadaan alat-alat kesehatan rumah sakit</v>
          </cell>
          <cell r="D145">
            <v>323529600</v>
          </cell>
        </row>
        <row r="146">
          <cell r="B146" t="str">
            <v>26.18.5.2.3.19.01</v>
          </cell>
          <cell r="C146" t="str">
            <v>Belanja Modal Pengadaan Alat-alat Kedokteran Umum</v>
          </cell>
          <cell r="D146">
            <v>323529600</v>
          </cell>
        </row>
        <row r="147">
          <cell r="B147" t="str">
            <v>26.19.....</v>
          </cell>
          <cell r="C147" t="str">
            <v>Pengadaan obat-obatan rumah sakit</v>
          </cell>
          <cell r="D147">
            <v>3610620658</v>
          </cell>
        </row>
        <row r="148">
          <cell r="B148" t="str">
            <v>26.19.5.2.2.02.04</v>
          </cell>
          <cell r="C148" t="str">
            <v>Belanja Bahan Obat-obatan</v>
          </cell>
          <cell r="D148">
            <v>3610620658</v>
          </cell>
        </row>
        <row r="149">
          <cell r="B149" t="str">
            <v>26.22.....</v>
          </cell>
          <cell r="C149" t="str">
            <v>Pengadaan perlengkapan rumah tangga rumah sakit ( Dapur, ruang pasien, laundry, ruang tunggu dan lain-lain )</v>
          </cell>
          <cell r="D149">
            <v>20000000</v>
          </cell>
        </row>
        <row r="150">
          <cell r="B150" t="str">
            <v>26.22.5.2.3.14.13</v>
          </cell>
          <cell r="C150" t="str">
            <v>Belanja Modal Pengadaan Peralatan Dapur</v>
          </cell>
          <cell r="D150">
            <v>20000000</v>
          </cell>
        </row>
        <row r="151">
          <cell r="B151" t="str">
            <v>26.23.....</v>
          </cell>
          <cell r="C151" t="str">
            <v>Pengadaan bahan-bahan logistik rumah sakit</v>
          </cell>
          <cell r="D151">
            <v>708300000</v>
          </cell>
        </row>
        <row r="152">
          <cell r="B152" t="str">
            <v>26.23.5.2.1.01.01</v>
          </cell>
          <cell r="C152" t="str">
            <v>Honorarium Panitia Pelaksana Kegiatan</v>
          </cell>
          <cell r="D152">
            <v>3300000</v>
          </cell>
        </row>
        <row r="153">
          <cell r="B153" t="str">
            <v>26.23.5.2.2.01.06</v>
          </cell>
          <cell r="C153" t="str">
            <v>Belanja Bahan Bakar Minyak Gas</v>
          </cell>
          <cell r="D153">
            <v>20000000</v>
          </cell>
        </row>
        <row r="154">
          <cell r="B154" t="str">
            <v>26.23.5.2.2.01.08</v>
          </cell>
          <cell r="C154" t="str">
            <v>Belanja Pengisian Tabung Gas</v>
          </cell>
          <cell r="D154">
            <v>50000000</v>
          </cell>
        </row>
        <row r="155">
          <cell r="B155" t="str">
            <v>26.23.5.2.2.11.04</v>
          </cell>
          <cell r="C155" t="str">
            <v>Belanja Makanan dan Minuman Pasien</v>
          </cell>
          <cell r="D155">
            <v>635000000</v>
          </cell>
        </row>
        <row r="156">
          <cell r="B156" t="str">
            <v>26.27.....</v>
          </cell>
          <cell r="C156" t="str">
            <v>Pengadaan bahan kesehatan, bahan reagen, bahan radiologi, gas/oksigen dan darah</v>
          </cell>
          <cell r="D156">
            <v>3606321045</v>
          </cell>
        </row>
        <row r="157">
          <cell r="B157" t="str">
            <v>26.27.5.2.1.01.01</v>
          </cell>
          <cell r="C157" t="str">
            <v>Honorarium Panitia Pelaksana Kegiatan</v>
          </cell>
          <cell r="D157">
            <v>5700000</v>
          </cell>
        </row>
        <row r="158">
          <cell r="B158" t="str">
            <v>26.27.5.2.2.01.09</v>
          </cell>
          <cell r="C158" t="str">
            <v>Belanja Pengisian Tabung Oksigen ( O2 )</v>
          </cell>
          <cell r="D158">
            <v>323473540</v>
          </cell>
        </row>
        <row r="159">
          <cell r="B159" t="str">
            <v>26.27.5.2.2.01.10</v>
          </cell>
          <cell r="C159" t="str">
            <v>Belanja Alat Kesehatan / Alat Lab Habis pakai</v>
          </cell>
          <cell r="D159">
            <v>2498227876</v>
          </cell>
        </row>
        <row r="160">
          <cell r="B160" t="str">
            <v>26.27.5.2.2.02.05</v>
          </cell>
          <cell r="C160" t="str">
            <v>Belanja Bahan Kimia</v>
          </cell>
          <cell r="D160">
            <v>778919629</v>
          </cell>
        </row>
        <row r="161">
          <cell r="B161" t="str">
            <v>26.30.....</v>
          </cell>
          <cell r="C161" t="str">
            <v>Pengadaan perlengkapan rumah sakit</v>
          </cell>
          <cell r="D161">
            <v>209635000</v>
          </cell>
        </row>
        <row r="162">
          <cell r="B162" t="str">
            <v>26.30.5.2.1.01.01</v>
          </cell>
          <cell r="C162" t="str">
            <v>Honorarium Panitia Pelaksana Kegiatan</v>
          </cell>
          <cell r="D162">
            <v>525000</v>
          </cell>
        </row>
        <row r="163">
          <cell r="B163" t="str">
            <v>26.30.5.2.2.02.07</v>
          </cell>
          <cell r="C163" t="str">
            <v>Belanja Bahan Peralatan ( Perlengkapan RS )</v>
          </cell>
          <cell r="D163">
            <v>174110000</v>
          </cell>
        </row>
        <row r="164">
          <cell r="B164" t="str">
            <v>26.30.5.2.3.10.05</v>
          </cell>
          <cell r="C164" t="str">
            <v>Belanja Modal Pengadaan Mesin Cetak Barcode</v>
          </cell>
          <cell r="D164">
            <v>35000000</v>
          </cell>
        </row>
        <row r="165">
          <cell r="B165" t="str">
            <v>26.49.....</v>
          </cell>
          <cell r="C165" t="str">
            <v>Pembangunan Gedung Hemodialisa</v>
          </cell>
          <cell r="D165">
            <v>453300000</v>
          </cell>
        </row>
        <row r="166">
          <cell r="B166" t="str">
            <v>26.49.5.2.3.26.01</v>
          </cell>
          <cell r="C166" t="str">
            <v>Belanja Modal Pengadaan Bangunan Gedung Kantor ( Hemodialisa)</v>
          </cell>
          <cell r="D166">
            <v>453300000</v>
          </cell>
        </row>
        <row r="167">
          <cell r="B167" t="str">
            <v>26.50.....</v>
          </cell>
          <cell r="C167" t="str">
            <v>Pengembangan ruang IGD dan ruang tempat tidur kelas III ( DAK/pendamping DAK )</v>
          </cell>
          <cell r="D167">
            <v>3757100000</v>
          </cell>
        </row>
        <row r="168">
          <cell r="B168" t="str">
            <v>26.50.5.2.3.19.15</v>
          </cell>
          <cell r="C168" t="str">
            <v>Belanja Modal Pengadaan Alat-alat Kedokteran Medis dan Non Medis</v>
          </cell>
          <cell r="D168">
            <v>3757100000</v>
          </cell>
        </row>
        <row r="169">
          <cell r="B169" t="str">
            <v>26.51.....</v>
          </cell>
          <cell r="C169" t="str">
            <v>Pembangunan Gudang Rumah Sakit</v>
          </cell>
          <cell r="D169">
            <v>878675000</v>
          </cell>
        </row>
        <row r="170">
          <cell r="B170" t="str">
            <v>26.51.5.2.3.26.04</v>
          </cell>
          <cell r="C170" t="str">
            <v>Belanja Modal Pengadaan Bangunan Gedung</v>
          </cell>
          <cell r="D170">
            <v>878675000</v>
          </cell>
        </row>
        <row r="171">
          <cell r="B171" t="str">
            <v>26.52.....</v>
          </cell>
          <cell r="C171" t="str">
            <v>Rehabilitasi IGD, Peralatan IGD dan TT Set kelas III (Pemdamping DAK)</v>
          </cell>
          <cell r="D171">
            <v>375710000</v>
          </cell>
        </row>
        <row r="172">
          <cell r="B172" t="str">
            <v>26.52.5.2.3.19.15</v>
          </cell>
          <cell r="C172" t="str">
            <v>Belanja Modal Pengadaan Alat-alat Kedokteran Medis dan Non Medis</v>
          </cell>
          <cell r="D172">
            <v>375710000</v>
          </cell>
        </row>
        <row r="174">
          <cell r="B174" t="str">
            <v>27......</v>
          </cell>
          <cell r="C174" t="str">
            <v>Program Pemeliharaan, Peningkatan Sarana dan Prasarana Rumah Sakit/rumah sakit jiwa/ rumah sakit paru-paru/ rumah sakit mata</v>
          </cell>
          <cell r="D174">
            <v>694177000</v>
          </cell>
        </row>
        <row r="175">
          <cell r="B175" t="str">
            <v>27.01.....</v>
          </cell>
          <cell r="C175" t="str">
            <v>Pemeliharaan rutin/berkala rumah sakit</v>
          </cell>
          <cell r="D175">
            <v>323700000</v>
          </cell>
        </row>
        <row r="176">
          <cell r="B176" t="str">
            <v>27.01.5.2.1.01.01</v>
          </cell>
          <cell r="C176" t="str">
            <v>Honorarium Panitia Pelaksana Kegiatan</v>
          </cell>
          <cell r="D176">
            <v>2100000</v>
          </cell>
        </row>
        <row r="177">
          <cell r="B177" t="str">
            <v>27.01.5.2.1.02.03</v>
          </cell>
          <cell r="C177" t="str">
            <v>Honorarium Pelaksana Kegiatan Non PNS ( jasa Pihak Ketiga)</v>
          </cell>
          <cell r="D177">
            <v>321600000</v>
          </cell>
        </row>
        <row r="178">
          <cell r="B178" t="str">
            <v>27.17.....</v>
          </cell>
          <cell r="C178" t="str">
            <v>Pemeliharaan rutin/berkala alat-alat kesehatan rumah sakit</v>
          </cell>
          <cell r="D178">
            <v>141235000</v>
          </cell>
        </row>
        <row r="179">
          <cell r="B179" t="str">
            <v>27.17.5.2.1.01.01</v>
          </cell>
          <cell r="C179" t="str">
            <v>Honorarium Panitia Pelaksana Kegiatan</v>
          </cell>
          <cell r="D179">
            <v>660000</v>
          </cell>
        </row>
        <row r="180">
          <cell r="B180" t="str">
            <v>27.17.5.2.1.02.03</v>
          </cell>
          <cell r="C180" t="str">
            <v>Honorarium Pelaksana Kegiatan Non PNS ( Upah tenaga kerja)</v>
          </cell>
          <cell r="D180">
            <v>20000000</v>
          </cell>
        </row>
        <row r="181">
          <cell r="B181" t="str">
            <v>27.17.5.2.2.20.15</v>
          </cell>
          <cell r="C181" t="str">
            <v>Belanja Pemeliharaan Alat-alat Kesehatan</v>
          </cell>
          <cell r="D181">
            <v>120575000</v>
          </cell>
        </row>
        <row r="182">
          <cell r="B182" t="str">
            <v>27.18.....</v>
          </cell>
          <cell r="C182" t="str">
            <v>Pemeliharaan rutin/berkala mobil ambulance / jenazah</v>
          </cell>
          <cell r="D182">
            <v>127500000</v>
          </cell>
        </row>
        <row r="183">
          <cell r="B183" t="str">
            <v>27.18.5.2.1.01.01</v>
          </cell>
          <cell r="C183" t="str">
            <v>Honorarium Panitia Pelaksana Kegiatan</v>
          </cell>
          <cell r="D183">
            <v>2100000</v>
          </cell>
        </row>
        <row r="184">
          <cell r="B184" t="str">
            <v>27.18.5.2.2.05.01</v>
          </cell>
          <cell r="C184" t="str">
            <v>Belanja Jasa service</v>
          </cell>
          <cell r="D184">
            <v>15000000</v>
          </cell>
        </row>
        <row r="185">
          <cell r="B185" t="str">
            <v>27.18.5.2.2.05.02</v>
          </cell>
          <cell r="C185" t="str">
            <v>Belanja Penggantian Suku Cadang</v>
          </cell>
          <cell r="D185">
            <v>17500000</v>
          </cell>
        </row>
        <row r="186">
          <cell r="B186" t="str">
            <v>27.18.5.2.2.05.03</v>
          </cell>
          <cell r="C186" t="str">
            <v>Belanja Bahan Bakar Minyak dan Pelumas</v>
          </cell>
          <cell r="D186">
            <v>90400000</v>
          </cell>
        </row>
        <row r="187">
          <cell r="B187" t="str">
            <v>27.18.5.2.2.05.05</v>
          </cell>
          <cell r="C187" t="str">
            <v>Belanja Pengurusan STNK</v>
          </cell>
          <cell r="D187">
            <v>2500000</v>
          </cell>
        </row>
        <row r="188">
          <cell r="B188" t="str">
            <v>27.19.....</v>
          </cell>
          <cell r="C188" t="str">
            <v>Pemeliharaan rutin/berkala mebeler rumah sakit</v>
          </cell>
          <cell r="D188">
            <v>21942000</v>
          </cell>
        </row>
        <row r="189">
          <cell r="B189" t="str">
            <v>27.19.5.2.2.20.13</v>
          </cell>
          <cell r="C189" t="str">
            <v>Belanja Pemeliharaan Alat-alat Rumah Tangga</v>
          </cell>
          <cell r="D189">
            <v>21942000</v>
          </cell>
        </row>
        <row r="190">
          <cell r="B190" t="str">
            <v>27.20.....</v>
          </cell>
          <cell r="C190" t="str">
            <v>Pemeliharaan rutin/berkala perlengkapan rumah sakit</v>
          </cell>
          <cell r="D190">
            <v>9800000</v>
          </cell>
        </row>
        <row r="191">
          <cell r="B191" t="str">
            <v>27.20.5.2.1.02.03</v>
          </cell>
          <cell r="C191" t="str">
            <v>Honorarium Pelaksana Kegiatan Non Medis ( Upah Tenaga Kerja )</v>
          </cell>
          <cell r="D191">
            <v>9800000</v>
          </cell>
        </row>
        <row r="192">
          <cell r="B192" t="str">
            <v>27.22.....</v>
          </cell>
          <cell r="C192" t="str">
            <v>Pemeliharaan rutin/berkala generator</v>
          </cell>
          <cell r="D192">
            <v>45000000</v>
          </cell>
        </row>
        <row r="193">
          <cell r="B193" t="str">
            <v>27.22.5.2.2.05.01</v>
          </cell>
          <cell r="C193" t="str">
            <v>Belanja Jasa service</v>
          </cell>
          <cell r="D193">
            <v>32000000</v>
          </cell>
        </row>
        <row r="194">
          <cell r="B194" t="str">
            <v>27.22.5.2.2.05.03</v>
          </cell>
          <cell r="C194" t="str">
            <v>Belanja Bahan Bakar Minyak dan Pelumas</v>
          </cell>
          <cell r="D194">
            <v>13000000</v>
          </cell>
        </row>
        <row r="195">
          <cell r="B195" t="str">
            <v>27.23.....</v>
          </cell>
          <cell r="C195" t="str">
            <v>Pemeliharaan taman, halaman dan pagar</v>
          </cell>
          <cell r="D195">
            <v>25000000</v>
          </cell>
        </row>
        <row r="196">
          <cell r="B196" t="str">
            <v>27.23.5.2.2.20.10</v>
          </cell>
          <cell r="C196" t="str">
            <v>Belanja Pemeliharaan Bangunan Pagar / TPA</v>
          </cell>
          <cell r="D196">
            <v>25000000</v>
          </cell>
        </row>
        <row r="198">
          <cell r="B198" t="str">
            <v>33......</v>
          </cell>
          <cell r="C198" t="str">
            <v>Program Peningkatan Pelayanan Kesehatan di Rumah Sakit</v>
          </cell>
          <cell r="D198">
            <v>9796220000</v>
          </cell>
        </row>
        <row r="199">
          <cell r="B199" t="str">
            <v>33.01.....</v>
          </cell>
          <cell r="C199" t="str">
            <v>Penyediaan Jasa Pelayanan Medis, Lembur, Sput dsb</v>
          </cell>
          <cell r="D199">
            <v>9776720000</v>
          </cell>
        </row>
        <row r="200">
          <cell r="B200" t="str">
            <v>33.01.5.2.1.01.01</v>
          </cell>
          <cell r="C200" t="str">
            <v>Honorarium Panitia Pelaksana Kegiatan</v>
          </cell>
          <cell r="D200">
            <v>5700000</v>
          </cell>
        </row>
        <row r="201">
          <cell r="B201" t="str">
            <v>33.01.5.2.1.01.04</v>
          </cell>
          <cell r="C201" t="str">
            <v>Honorarium Panitia Pelaksana Kegiatan</v>
          </cell>
          <cell r="D201">
            <v>9475670000</v>
          </cell>
        </row>
        <row r="202">
          <cell r="B202" t="str">
            <v>33.01.5.2.1.02.02</v>
          </cell>
          <cell r="C202" t="str">
            <v>Honorarium Pegawai Honorer / Tidak Tetap</v>
          </cell>
          <cell r="D202">
            <v>145350000</v>
          </cell>
        </row>
        <row r="203">
          <cell r="B203" t="str">
            <v>33.01.5.2.1.03.01</v>
          </cell>
          <cell r="C203" t="str">
            <v>Uang lembur PNS</v>
          </cell>
          <cell r="D203">
            <v>150000000</v>
          </cell>
        </row>
        <row r="204">
          <cell r="B204" t="str">
            <v>33.04.....</v>
          </cell>
          <cell r="C204" t="str">
            <v>Penyediaan Biaya Penguburan Jenazah dan Pasien tidak mampu</v>
          </cell>
          <cell r="D204">
            <v>19500000</v>
          </cell>
        </row>
        <row r="205">
          <cell r="B205" t="str">
            <v>33.04.5.2.1.02.03</v>
          </cell>
          <cell r="C205" t="str">
            <v>Honorarium Pelaksana Kegiatan Non Medis</v>
          </cell>
          <cell r="D205">
            <v>19500000</v>
          </cell>
        </row>
      </sheetData>
      <sheetData sheetId="3"/>
      <sheetData sheetId="4">
        <row r="12">
          <cell r="B12" t="str">
            <v>No. STS</v>
          </cell>
        </row>
      </sheetData>
      <sheetData sheetId="5"/>
      <sheetData sheetId="6"/>
      <sheetData sheetId="7"/>
      <sheetData sheetId="8"/>
      <sheetData sheetId="9"/>
      <sheetData sheetId="10" refreshError="1">
        <row r="18">
          <cell r="A18" t="str">
            <v>00.00.5.1.1.01.01</v>
          </cell>
          <cell r="B18" t="str">
            <v>Gaji Pokok PNS / Uang Representasi</v>
          </cell>
          <cell r="C18">
            <v>11177401055</v>
          </cell>
          <cell r="D18">
            <v>780189880</v>
          </cell>
          <cell r="E18">
            <v>788828780</v>
          </cell>
          <cell r="F18">
            <v>1569018660</v>
          </cell>
          <cell r="H18">
            <v>0</v>
          </cell>
          <cell r="I18">
            <v>0</v>
          </cell>
          <cell r="K18">
            <v>0</v>
          </cell>
          <cell r="L18">
            <v>0</v>
          </cell>
          <cell r="M18">
            <v>1569018660</v>
          </cell>
          <cell r="N18">
            <v>9608382395</v>
          </cell>
        </row>
        <row r="19">
          <cell r="A19" t="str">
            <v>00.00.5.1.1.01.02</v>
          </cell>
          <cell r="B19" t="str">
            <v>Tunjangan Keluarga</v>
          </cell>
          <cell r="C19">
            <v>1035812923</v>
          </cell>
          <cell r="D19">
            <v>71852278</v>
          </cell>
          <cell r="E19">
            <v>72955888</v>
          </cell>
          <cell r="F19">
            <v>144808166</v>
          </cell>
          <cell r="H19">
            <v>0</v>
          </cell>
          <cell r="I19">
            <v>0</v>
          </cell>
          <cell r="K19">
            <v>0</v>
          </cell>
          <cell r="L19">
            <v>0</v>
          </cell>
          <cell r="M19">
            <v>144808166</v>
          </cell>
          <cell r="N19">
            <v>891004757</v>
          </cell>
        </row>
        <row r="20">
          <cell r="A20" t="str">
            <v>00.00.5.1.1.01.03</v>
          </cell>
          <cell r="B20" t="str">
            <v>Tunjangan Jabatan</v>
          </cell>
          <cell r="C20">
            <v>246819073</v>
          </cell>
          <cell r="D20">
            <v>18525000</v>
          </cell>
          <cell r="E20">
            <v>18525000</v>
          </cell>
          <cell r="F20">
            <v>37050000</v>
          </cell>
          <cell r="H20">
            <v>0</v>
          </cell>
          <cell r="I20">
            <v>0</v>
          </cell>
          <cell r="K20">
            <v>0</v>
          </cell>
          <cell r="L20">
            <v>0</v>
          </cell>
          <cell r="M20">
            <v>37050000</v>
          </cell>
          <cell r="N20">
            <v>209769073</v>
          </cell>
        </row>
        <row r="21">
          <cell r="A21" t="str">
            <v>00.00.5.1.1.01.04</v>
          </cell>
          <cell r="B21" t="str">
            <v>Tunjangan Fungsional</v>
          </cell>
          <cell r="C21">
            <v>1199173476</v>
          </cell>
          <cell r="D21">
            <v>81639000</v>
          </cell>
          <cell r="E21">
            <v>82884000</v>
          </cell>
          <cell r="F21">
            <v>164523000</v>
          </cell>
          <cell r="H21">
            <v>0</v>
          </cell>
          <cell r="I21">
            <v>0</v>
          </cell>
          <cell r="K21">
            <v>0</v>
          </cell>
          <cell r="L21">
            <v>0</v>
          </cell>
          <cell r="M21">
            <v>164523000</v>
          </cell>
          <cell r="N21">
            <v>1034650476</v>
          </cell>
        </row>
        <row r="22">
          <cell r="A22" t="str">
            <v>00.00.5.1.1.01.05</v>
          </cell>
          <cell r="B22" t="str">
            <v>Tunjangan Fungsional Umum</v>
          </cell>
          <cell r="C22">
            <v>432822390</v>
          </cell>
          <cell r="D22">
            <v>29445000</v>
          </cell>
          <cell r="E22">
            <v>29675000</v>
          </cell>
          <cell r="F22">
            <v>59120000</v>
          </cell>
          <cell r="H22">
            <v>0</v>
          </cell>
          <cell r="I22">
            <v>0</v>
          </cell>
          <cell r="K22">
            <v>0</v>
          </cell>
          <cell r="L22">
            <v>0</v>
          </cell>
          <cell r="M22">
            <v>59120000</v>
          </cell>
          <cell r="N22">
            <v>373702390</v>
          </cell>
        </row>
        <row r="23">
          <cell r="A23" t="str">
            <v>00.00.5.1.1.01.06</v>
          </cell>
          <cell r="B23" t="str">
            <v>Tunjangan Beras</v>
          </cell>
          <cell r="C23">
            <v>736816311</v>
          </cell>
          <cell r="D23">
            <v>54747000</v>
          </cell>
          <cell r="E23">
            <v>54945000</v>
          </cell>
          <cell r="F23">
            <v>109692000</v>
          </cell>
          <cell r="H23">
            <v>0</v>
          </cell>
          <cell r="I23">
            <v>0</v>
          </cell>
          <cell r="K23">
            <v>0</v>
          </cell>
          <cell r="L23">
            <v>0</v>
          </cell>
          <cell r="M23">
            <v>109692000</v>
          </cell>
          <cell r="N23">
            <v>627124311</v>
          </cell>
        </row>
        <row r="24">
          <cell r="A24" t="str">
            <v>00.00.5.1.1.01.07</v>
          </cell>
          <cell r="B24" t="str">
            <v>Tunjangan PPh / Tunjangan Khusus</v>
          </cell>
          <cell r="C24">
            <v>310991160</v>
          </cell>
          <cell r="D24">
            <v>18095018</v>
          </cell>
          <cell r="E24">
            <v>18601376</v>
          </cell>
          <cell r="F24">
            <v>36696394</v>
          </cell>
          <cell r="H24">
            <v>0</v>
          </cell>
          <cell r="I24">
            <v>0</v>
          </cell>
          <cell r="K24">
            <v>0</v>
          </cell>
          <cell r="L24">
            <v>0</v>
          </cell>
          <cell r="M24">
            <v>36696394</v>
          </cell>
          <cell r="N24">
            <v>274294766</v>
          </cell>
        </row>
        <row r="25">
          <cell r="A25" t="str">
            <v>00.00.5.1.1.01.08</v>
          </cell>
          <cell r="B25" t="str">
            <v>Pembulatan Gaji</v>
          </cell>
          <cell r="C25">
            <v>296618</v>
          </cell>
          <cell r="D25">
            <v>20355</v>
          </cell>
          <cell r="E25">
            <v>20793</v>
          </cell>
          <cell r="F25">
            <v>41148</v>
          </cell>
          <cell r="H25">
            <v>0</v>
          </cell>
          <cell r="I25">
            <v>0</v>
          </cell>
          <cell r="K25">
            <v>0</v>
          </cell>
          <cell r="L25">
            <v>0</v>
          </cell>
          <cell r="M25">
            <v>41148</v>
          </cell>
          <cell r="N25">
            <v>255470</v>
          </cell>
        </row>
        <row r="26">
          <cell r="A26" t="str">
            <v>00.00.5.1.1.01.09</v>
          </cell>
          <cell r="B26" t="str">
            <v xml:space="preserve">Iuran Asuransi Kesehatan </v>
          </cell>
          <cell r="C26">
            <v>244264375</v>
          </cell>
          <cell r="D26">
            <v>17040857</v>
          </cell>
          <cell r="E26">
            <v>17235702</v>
          </cell>
          <cell r="F26">
            <v>34276559</v>
          </cell>
          <cell r="H26">
            <v>0</v>
          </cell>
          <cell r="I26">
            <v>0</v>
          </cell>
          <cell r="K26">
            <v>0</v>
          </cell>
          <cell r="L26">
            <v>0</v>
          </cell>
          <cell r="M26">
            <v>34276559</v>
          </cell>
          <cell r="N26">
            <v>209987816</v>
          </cell>
        </row>
        <row r="27">
          <cell r="A27" t="str">
            <v>00.00.5.1.1.02.01</v>
          </cell>
          <cell r="B27" t="str">
            <v>Tambahan Penghasilan Berdasarkan Beban Kerja</v>
          </cell>
          <cell r="C27">
            <v>140460000</v>
          </cell>
          <cell r="D27">
            <v>0</v>
          </cell>
          <cell r="E27">
            <v>0</v>
          </cell>
          <cell r="F27">
            <v>0</v>
          </cell>
          <cell r="H27">
            <v>0</v>
          </cell>
          <cell r="I27">
            <v>0</v>
          </cell>
          <cell r="K27">
            <v>0</v>
          </cell>
          <cell r="L27">
            <v>0</v>
          </cell>
          <cell r="M27">
            <v>0</v>
          </cell>
          <cell r="N27">
            <v>140460000</v>
          </cell>
        </row>
        <row r="28">
          <cell r="A28" t="str">
            <v>00.00.5.1.1.02.09</v>
          </cell>
          <cell r="B28" t="str">
            <v>Tambahan Penghasilan Kesejahteraan pegawai</v>
          </cell>
          <cell r="C28">
            <v>1219886080</v>
          </cell>
          <cell r="D28">
            <v>0</v>
          </cell>
          <cell r="E28">
            <v>0</v>
          </cell>
          <cell r="F28">
            <v>0</v>
          </cell>
          <cell r="H28">
            <v>0</v>
          </cell>
          <cell r="I28">
            <v>0</v>
          </cell>
          <cell r="K28">
            <v>0</v>
          </cell>
          <cell r="L28">
            <v>0</v>
          </cell>
          <cell r="M28">
            <v>0</v>
          </cell>
          <cell r="N28">
            <v>1219886080</v>
          </cell>
        </row>
        <row r="30">
          <cell r="B30" t="str">
            <v>BELANJA LANGSUNG</v>
          </cell>
          <cell r="C30">
            <v>29708006924</v>
          </cell>
          <cell r="D30">
            <v>0</v>
          </cell>
          <cell r="E30">
            <v>0</v>
          </cell>
          <cell r="F30">
            <v>0</v>
          </cell>
          <cell r="H30">
            <v>0</v>
          </cell>
          <cell r="I30">
            <v>0</v>
          </cell>
          <cell r="J30">
            <v>697373367</v>
          </cell>
          <cell r="K30">
            <v>1397395157</v>
          </cell>
          <cell r="L30">
            <v>2094768524</v>
          </cell>
          <cell r="M30">
            <v>2094768524</v>
          </cell>
          <cell r="N30">
            <v>27613238400</v>
          </cell>
        </row>
        <row r="31">
          <cell r="A31" t="str">
            <v>01......</v>
          </cell>
          <cell r="B31" t="str">
            <v>PROGRAM PELAYANAN ADMINISTRASI PERKANTORAN</v>
          </cell>
          <cell r="C31">
            <v>2621659302</v>
          </cell>
          <cell r="H31">
            <v>0</v>
          </cell>
          <cell r="I31">
            <v>0</v>
          </cell>
          <cell r="J31">
            <v>2536275</v>
          </cell>
          <cell r="K31">
            <v>93738917</v>
          </cell>
          <cell r="L31">
            <v>96275192</v>
          </cell>
          <cell r="M31">
            <v>96275192</v>
          </cell>
          <cell r="N31">
            <v>2525384110</v>
          </cell>
        </row>
        <row r="32">
          <cell r="A32" t="str">
            <v>01.01.....</v>
          </cell>
          <cell r="B32" t="str">
            <v>Penyediaan Jasa Surat Menyurat</v>
          </cell>
          <cell r="C32">
            <v>15120000</v>
          </cell>
          <cell r="D32">
            <v>0</v>
          </cell>
          <cell r="E32">
            <v>0</v>
          </cell>
          <cell r="F32">
            <v>0</v>
          </cell>
          <cell r="H32">
            <v>0</v>
          </cell>
          <cell r="I32">
            <v>0</v>
          </cell>
          <cell r="J32">
            <v>0</v>
          </cell>
          <cell r="K32">
            <v>0</v>
          </cell>
          <cell r="L32">
            <v>0</v>
          </cell>
          <cell r="M32">
            <v>0</v>
          </cell>
          <cell r="N32">
            <v>15120000</v>
          </cell>
        </row>
        <row r="33">
          <cell r="A33" t="str">
            <v>01.01.5.2.2.01.04</v>
          </cell>
          <cell r="B33" t="str">
            <v>Belanja perangko, materai dan benda pos lainnya</v>
          </cell>
          <cell r="C33">
            <v>14150000</v>
          </cell>
          <cell r="D33">
            <v>0</v>
          </cell>
          <cell r="E33">
            <v>0</v>
          </cell>
          <cell r="F33">
            <v>0</v>
          </cell>
          <cell r="H33">
            <v>0</v>
          </cell>
          <cell r="I33">
            <v>0</v>
          </cell>
          <cell r="J33">
            <v>0</v>
          </cell>
          <cell r="K33">
            <v>0</v>
          </cell>
          <cell r="L33">
            <v>0</v>
          </cell>
          <cell r="M33">
            <v>0</v>
          </cell>
          <cell r="N33">
            <v>14150000</v>
          </cell>
        </row>
        <row r="34">
          <cell r="A34" t="str">
            <v>01.01.5.2.2.03.06</v>
          </cell>
          <cell r="B34" t="str">
            <v>Belanja paket / pengiriman</v>
          </cell>
          <cell r="C34">
            <v>970000</v>
          </cell>
          <cell r="D34">
            <v>0</v>
          </cell>
          <cell r="E34">
            <v>0</v>
          </cell>
          <cell r="F34">
            <v>0</v>
          </cell>
          <cell r="H34">
            <v>0</v>
          </cell>
          <cell r="I34">
            <v>0</v>
          </cell>
          <cell r="J34">
            <v>0</v>
          </cell>
          <cell r="K34">
            <v>0</v>
          </cell>
          <cell r="L34">
            <v>0</v>
          </cell>
          <cell r="M34">
            <v>0</v>
          </cell>
          <cell r="N34">
            <v>970000</v>
          </cell>
        </row>
        <row r="35">
          <cell r="A35" t="str">
            <v>01.02.....</v>
          </cell>
          <cell r="B35" t="str">
            <v>Penyediaan Jasa Komunikasi, Sumber Daya Air Dan Listrik</v>
          </cell>
          <cell r="C35">
            <v>358802209</v>
          </cell>
          <cell r="D35">
            <v>0</v>
          </cell>
          <cell r="E35">
            <v>0</v>
          </cell>
          <cell r="F35">
            <v>0</v>
          </cell>
          <cell r="H35">
            <v>0</v>
          </cell>
          <cell r="I35">
            <v>0</v>
          </cell>
          <cell r="J35">
            <v>0</v>
          </cell>
          <cell r="K35">
            <v>29970442</v>
          </cell>
          <cell r="L35">
            <v>29970442</v>
          </cell>
          <cell r="M35">
            <v>29970442</v>
          </cell>
          <cell r="N35">
            <v>328831767</v>
          </cell>
        </row>
        <row r="36">
          <cell r="A36" t="str">
            <v>01.02.5.2.1.01.01</v>
          </cell>
          <cell r="B36" t="str">
            <v>Honorarium panitia pelaksana kegiatan</v>
          </cell>
          <cell r="C36">
            <v>2100000</v>
          </cell>
          <cell r="D36">
            <v>0</v>
          </cell>
          <cell r="E36">
            <v>0</v>
          </cell>
          <cell r="F36">
            <v>0</v>
          </cell>
          <cell r="H36">
            <v>0</v>
          </cell>
          <cell r="I36">
            <v>0</v>
          </cell>
          <cell r="J36">
            <v>0</v>
          </cell>
          <cell r="K36">
            <v>0</v>
          </cell>
          <cell r="L36">
            <v>0</v>
          </cell>
          <cell r="M36">
            <v>0</v>
          </cell>
          <cell r="N36">
            <v>2100000</v>
          </cell>
        </row>
        <row r="37">
          <cell r="A37" t="str">
            <v>01.02.5.2.2.03.01</v>
          </cell>
          <cell r="B37" t="str">
            <v>Belanja telepon</v>
          </cell>
          <cell r="C37">
            <v>44502209</v>
          </cell>
          <cell r="D37">
            <v>0</v>
          </cell>
          <cell r="E37">
            <v>0</v>
          </cell>
          <cell r="F37">
            <v>0</v>
          </cell>
          <cell r="H37">
            <v>0</v>
          </cell>
          <cell r="I37">
            <v>0</v>
          </cell>
          <cell r="J37">
            <v>0</v>
          </cell>
          <cell r="K37">
            <v>2149802</v>
          </cell>
          <cell r="L37">
            <v>2149802</v>
          </cell>
          <cell r="M37">
            <v>2149802</v>
          </cell>
          <cell r="N37">
            <v>42352407</v>
          </cell>
        </row>
        <row r="38">
          <cell r="A38" t="str">
            <v>01.02.5.2.2.03.02</v>
          </cell>
          <cell r="B38" t="str">
            <v>Belanja Air</v>
          </cell>
          <cell r="C38">
            <v>7200000</v>
          </cell>
          <cell r="D38">
            <v>0</v>
          </cell>
          <cell r="E38">
            <v>0</v>
          </cell>
          <cell r="F38">
            <v>0</v>
          </cell>
          <cell r="H38">
            <v>0</v>
          </cell>
          <cell r="I38">
            <v>0</v>
          </cell>
          <cell r="J38">
            <v>0</v>
          </cell>
          <cell r="K38">
            <v>84000</v>
          </cell>
          <cell r="L38">
            <v>84000</v>
          </cell>
          <cell r="M38">
            <v>84000</v>
          </cell>
          <cell r="N38">
            <v>7116000</v>
          </cell>
        </row>
        <row r="39">
          <cell r="A39" t="str">
            <v>01.02.5.2.2.03.03</v>
          </cell>
          <cell r="B39" t="str">
            <v>Belanja listrik</v>
          </cell>
          <cell r="C39">
            <v>305000000</v>
          </cell>
          <cell r="D39">
            <v>0</v>
          </cell>
          <cell r="E39">
            <v>0</v>
          </cell>
          <cell r="F39">
            <v>0</v>
          </cell>
          <cell r="H39">
            <v>0</v>
          </cell>
          <cell r="I39">
            <v>0</v>
          </cell>
          <cell r="J39">
            <v>0</v>
          </cell>
          <cell r="K39">
            <v>27736640</v>
          </cell>
          <cell r="L39">
            <v>27736640</v>
          </cell>
          <cell r="M39">
            <v>27736640</v>
          </cell>
          <cell r="N39">
            <v>277263360</v>
          </cell>
        </row>
        <row r="40">
          <cell r="A40" t="str">
            <v>01.07.....</v>
          </cell>
          <cell r="B40" t="str">
            <v>Penyediaan Jasa Administrasi Keuangan</v>
          </cell>
          <cell r="C40">
            <v>125460000</v>
          </cell>
          <cell r="D40">
            <v>0</v>
          </cell>
          <cell r="E40">
            <v>0</v>
          </cell>
          <cell r="F40">
            <v>0</v>
          </cell>
          <cell r="H40">
            <v>0</v>
          </cell>
          <cell r="I40">
            <v>0</v>
          </cell>
          <cell r="J40">
            <v>0</v>
          </cell>
          <cell r="K40">
            <v>0</v>
          </cell>
          <cell r="L40">
            <v>0</v>
          </cell>
          <cell r="M40">
            <v>0</v>
          </cell>
          <cell r="N40">
            <v>125460000</v>
          </cell>
        </row>
        <row r="41">
          <cell r="A41" t="str">
            <v>01.07.5.2.1.01.01</v>
          </cell>
          <cell r="B41" t="str">
            <v>Honorarium panitia pelaksana kegiatan</v>
          </cell>
          <cell r="C41">
            <v>4200000</v>
          </cell>
          <cell r="D41">
            <v>0</v>
          </cell>
          <cell r="E41">
            <v>0</v>
          </cell>
          <cell r="F41">
            <v>0</v>
          </cell>
          <cell r="H41">
            <v>0</v>
          </cell>
          <cell r="I41">
            <v>0</v>
          </cell>
          <cell r="J41">
            <v>0</v>
          </cell>
          <cell r="K41">
            <v>0</v>
          </cell>
          <cell r="L41">
            <v>0</v>
          </cell>
          <cell r="M41">
            <v>0</v>
          </cell>
          <cell r="N41">
            <v>4200000</v>
          </cell>
        </row>
        <row r="42">
          <cell r="A42" t="str">
            <v>01.07.5.2.1.01.05</v>
          </cell>
          <cell r="B42" t="str">
            <v>Honorarium instruktur / narasumber ( Honorarium Dewan Pengawas)</v>
          </cell>
          <cell r="C42">
            <v>121260000</v>
          </cell>
          <cell r="D42">
            <v>0</v>
          </cell>
          <cell r="E42">
            <v>0</v>
          </cell>
          <cell r="F42">
            <v>0</v>
          </cell>
          <cell r="H42">
            <v>0</v>
          </cell>
          <cell r="I42">
            <v>0</v>
          </cell>
          <cell r="J42">
            <v>0</v>
          </cell>
          <cell r="K42">
            <v>0</v>
          </cell>
          <cell r="L42">
            <v>0</v>
          </cell>
          <cell r="M42">
            <v>0</v>
          </cell>
          <cell r="N42">
            <v>121260000</v>
          </cell>
        </row>
        <row r="43">
          <cell r="A43" t="str">
            <v>01.08.....</v>
          </cell>
          <cell r="B43" t="str">
            <v>Penyediaan Jasa Kebersihan Kantor</v>
          </cell>
          <cell r="C43">
            <v>399525600</v>
          </cell>
          <cell r="D43">
            <v>0</v>
          </cell>
          <cell r="E43">
            <v>0</v>
          </cell>
          <cell r="F43">
            <v>0</v>
          </cell>
          <cell r="H43">
            <v>0</v>
          </cell>
          <cell r="I43">
            <v>0</v>
          </cell>
          <cell r="J43">
            <v>0</v>
          </cell>
          <cell r="K43">
            <v>30810000</v>
          </cell>
          <cell r="L43">
            <v>30810000</v>
          </cell>
          <cell r="M43">
            <v>30810000</v>
          </cell>
          <cell r="N43">
            <v>368715600</v>
          </cell>
        </row>
        <row r="44">
          <cell r="A44" t="str">
            <v>01.08.5.2.1.01.01</v>
          </cell>
          <cell r="B44" t="str">
            <v>Honorarium panitia pelaksana kegiatan</v>
          </cell>
          <cell r="C44">
            <v>2100000</v>
          </cell>
          <cell r="D44">
            <v>0</v>
          </cell>
          <cell r="E44">
            <v>0</v>
          </cell>
          <cell r="F44">
            <v>0</v>
          </cell>
          <cell r="H44">
            <v>0</v>
          </cell>
          <cell r="I44">
            <v>0</v>
          </cell>
          <cell r="J44">
            <v>0</v>
          </cell>
          <cell r="K44">
            <v>0</v>
          </cell>
          <cell r="L44">
            <v>0</v>
          </cell>
          <cell r="M44">
            <v>0</v>
          </cell>
          <cell r="N44">
            <v>2100000</v>
          </cell>
        </row>
        <row r="45">
          <cell r="A45" t="str">
            <v>01.08.5.2.1.02.03</v>
          </cell>
          <cell r="B45" t="str">
            <v>Honorarium pelaksana kegiatan Non PNS (Jasa Pihak Ketiga)</v>
          </cell>
          <cell r="C45">
            <v>397425600</v>
          </cell>
          <cell r="D45">
            <v>0</v>
          </cell>
          <cell r="E45">
            <v>0</v>
          </cell>
          <cell r="F45">
            <v>0</v>
          </cell>
          <cell r="H45">
            <v>0</v>
          </cell>
          <cell r="I45">
            <v>0</v>
          </cell>
          <cell r="J45">
            <v>0</v>
          </cell>
          <cell r="K45">
            <v>30810000</v>
          </cell>
          <cell r="L45">
            <v>30810000</v>
          </cell>
          <cell r="M45">
            <v>30810000</v>
          </cell>
          <cell r="N45">
            <v>366615600</v>
          </cell>
        </row>
        <row r="46">
          <cell r="A46" t="str">
            <v>01.10.....</v>
          </cell>
          <cell r="B46" t="str">
            <v>Penyediaan Alat Tulis Kantor</v>
          </cell>
          <cell r="C46">
            <v>120250132</v>
          </cell>
          <cell r="D46">
            <v>0</v>
          </cell>
          <cell r="E46">
            <v>0</v>
          </cell>
          <cell r="F46">
            <v>0</v>
          </cell>
          <cell r="H46">
            <v>0</v>
          </cell>
          <cell r="I46">
            <v>0</v>
          </cell>
          <cell r="J46">
            <v>262500</v>
          </cell>
          <cell r="K46">
            <v>0</v>
          </cell>
          <cell r="L46">
            <v>262500</v>
          </cell>
          <cell r="M46">
            <v>262500</v>
          </cell>
          <cell r="N46">
            <v>119987632</v>
          </cell>
        </row>
        <row r="47">
          <cell r="A47" t="str">
            <v>01.10.5.2.1.01.01</v>
          </cell>
          <cell r="B47" t="str">
            <v>Honorarium panitia pelaksana kegiatan</v>
          </cell>
          <cell r="C47">
            <v>2100000</v>
          </cell>
          <cell r="D47">
            <v>0</v>
          </cell>
          <cell r="E47">
            <v>0</v>
          </cell>
          <cell r="F47">
            <v>0</v>
          </cell>
          <cell r="H47">
            <v>0</v>
          </cell>
          <cell r="I47">
            <v>0</v>
          </cell>
          <cell r="J47">
            <v>0</v>
          </cell>
          <cell r="K47">
            <v>0</v>
          </cell>
          <cell r="L47">
            <v>0</v>
          </cell>
          <cell r="M47">
            <v>0</v>
          </cell>
          <cell r="N47">
            <v>2100000</v>
          </cell>
        </row>
        <row r="48">
          <cell r="A48" t="str">
            <v>01.10.5.2.2.01.01</v>
          </cell>
          <cell r="B48" t="str">
            <v>Belanja alat tulis kantor</v>
          </cell>
          <cell r="C48">
            <v>118150132</v>
          </cell>
          <cell r="D48">
            <v>0</v>
          </cell>
          <cell r="E48">
            <v>0</v>
          </cell>
          <cell r="F48">
            <v>0</v>
          </cell>
          <cell r="H48">
            <v>0</v>
          </cell>
          <cell r="I48">
            <v>0</v>
          </cell>
          <cell r="J48">
            <v>262500</v>
          </cell>
          <cell r="K48">
            <v>0</v>
          </cell>
          <cell r="L48">
            <v>262500</v>
          </cell>
          <cell r="M48">
            <v>262500</v>
          </cell>
          <cell r="N48">
            <v>117887632</v>
          </cell>
        </row>
        <row r="49">
          <cell r="A49" t="str">
            <v>01.11.....</v>
          </cell>
          <cell r="B49" t="str">
            <v>Penyediaan Barang Cetakan Dan Penggandaan</v>
          </cell>
          <cell r="C49">
            <v>265256954</v>
          </cell>
          <cell r="D49">
            <v>0</v>
          </cell>
          <cell r="E49">
            <v>0</v>
          </cell>
          <cell r="F49">
            <v>0</v>
          </cell>
          <cell r="H49">
            <v>0</v>
          </cell>
          <cell r="I49">
            <v>0</v>
          </cell>
          <cell r="J49">
            <v>0</v>
          </cell>
          <cell r="K49">
            <v>6552900</v>
          </cell>
          <cell r="L49">
            <v>6552900</v>
          </cell>
          <cell r="M49">
            <v>6552900</v>
          </cell>
          <cell r="N49">
            <v>258704054</v>
          </cell>
        </row>
        <row r="50">
          <cell r="A50" t="str">
            <v>01.11.5.2.1.01.01</v>
          </cell>
          <cell r="B50" t="str">
            <v>Honorarium panitia pelaksana kegiatan</v>
          </cell>
          <cell r="C50">
            <v>2100000</v>
          </cell>
          <cell r="D50">
            <v>0</v>
          </cell>
          <cell r="E50">
            <v>0</v>
          </cell>
          <cell r="F50">
            <v>0</v>
          </cell>
          <cell r="H50">
            <v>0</v>
          </cell>
          <cell r="I50">
            <v>0</v>
          </cell>
          <cell r="J50">
            <v>0</v>
          </cell>
          <cell r="K50">
            <v>0</v>
          </cell>
          <cell r="L50">
            <v>0</v>
          </cell>
          <cell r="M50">
            <v>0</v>
          </cell>
          <cell r="N50">
            <v>2100000</v>
          </cell>
        </row>
        <row r="51">
          <cell r="A51" t="str">
            <v>01.11.5.2.2.06.01</v>
          </cell>
          <cell r="B51" t="str">
            <v>Belanja cetak</v>
          </cell>
          <cell r="C51">
            <v>143462275</v>
          </cell>
          <cell r="D51">
            <v>0</v>
          </cell>
          <cell r="E51">
            <v>0</v>
          </cell>
          <cell r="F51">
            <v>0</v>
          </cell>
          <cell r="H51">
            <v>0</v>
          </cell>
          <cell r="I51">
            <v>0</v>
          </cell>
          <cell r="J51">
            <v>0</v>
          </cell>
          <cell r="K51">
            <v>654300</v>
          </cell>
          <cell r="L51">
            <v>654300</v>
          </cell>
          <cell r="M51">
            <v>654300</v>
          </cell>
          <cell r="N51">
            <v>142807975</v>
          </cell>
        </row>
        <row r="52">
          <cell r="A52" t="str">
            <v>01.11.5.2.2.06.02</v>
          </cell>
          <cell r="B52" t="str">
            <v>Belanja Penggandaan</v>
          </cell>
          <cell r="C52">
            <v>119694679</v>
          </cell>
          <cell r="D52">
            <v>0</v>
          </cell>
          <cell r="E52">
            <v>0</v>
          </cell>
          <cell r="F52">
            <v>0</v>
          </cell>
          <cell r="H52">
            <v>0</v>
          </cell>
          <cell r="I52">
            <v>0</v>
          </cell>
          <cell r="J52">
            <v>0</v>
          </cell>
          <cell r="K52">
            <v>5898600</v>
          </cell>
          <cell r="L52">
            <v>5898600</v>
          </cell>
          <cell r="M52">
            <v>5898600</v>
          </cell>
          <cell r="N52">
            <v>113796079</v>
          </cell>
        </row>
        <row r="53">
          <cell r="A53" t="str">
            <v>01.12.....</v>
          </cell>
          <cell r="B53" t="str">
            <v>Penyediaan Komponen Instalasi Listrik / Penerangan Bangunan Kantor</v>
          </cell>
          <cell r="C53">
            <v>38089500</v>
          </cell>
          <cell r="D53">
            <v>0</v>
          </cell>
          <cell r="E53">
            <v>0</v>
          </cell>
          <cell r="F53">
            <v>0</v>
          </cell>
          <cell r="H53">
            <v>0</v>
          </cell>
          <cell r="I53">
            <v>0</v>
          </cell>
          <cell r="J53">
            <v>0</v>
          </cell>
          <cell r="K53">
            <v>0</v>
          </cell>
          <cell r="L53">
            <v>0</v>
          </cell>
          <cell r="M53">
            <v>0</v>
          </cell>
          <cell r="N53">
            <v>38089500</v>
          </cell>
        </row>
        <row r="54">
          <cell r="A54" t="str">
            <v>01.12.5.2.2.01.03</v>
          </cell>
          <cell r="B54" t="str">
            <v>Belanja Alat Listrik &amp; Elektronik ( lampu Pijar, Battery Kering )</v>
          </cell>
          <cell r="C54">
            <v>38089500</v>
          </cell>
          <cell r="D54">
            <v>0</v>
          </cell>
          <cell r="E54">
            <v>0</v>
          </cell>
          <cell r="F54">
            <v>0</v>
          </cell>
          <cell r="H54">
            <v>0</v>
          </cell>
          <cell r="I54">
            <v>0</v>
          </cell>
          <cell r="J54">
            <v>0</v>
          </cell>
          <cell r="K54">
            <v>0</v>
          </cell>
          <cell r="L54">
            <v>0</v>
          </cell>
          <cell r="M54">
            <v>0</v>
          </cell>
          <cell r="N54">
            <v>38089500</v>
          </cell>
        </row>
        <row r="55">
          <cell r="A55" t="str">
            <v>01.13.....</v>
          </cell>
          <cell r="B55" t="str">
            <v>Penyediaan Peralatan Dan Perlengkapan Kantor</v>
          </cell>
          <cell r="C55">
            <v>20676000</v>
          </cell>
          <cell r="D55">
            <v>0</v>
          </cell>
          <cell r="E55">
            <v>0</v>
          </cell>
          <cell r="F55">
            <v>0</v>
          </cell>
          <cell r="H55">
            <v>0</v>
          </cell>
          <cell r="I55">
            <v>0</v>
          </cell>
          <cell r="J55">
            <v>0</v>
          </cell>
          <cell r="K55">
            <v>0</v>
          </cell>
          <cell r="L55">
            <v>0</v>
          </cell>
          <cell r="M55">
            <v>0</v>
          </cell>
          <cell r="N55">
            <v>20676000</v>
          </cell>
        </row>
        <row r="56">
          <cell r="A56" t="str">
            <v>01.13.5.2.2.20.03</v>
          </cell>
          <cell r="B56" t="str">
            <v>Belanja pemeliharaan gedung kantor</v>
          </cell>
          <cell r="C56">
            <v>20676000</v>
          </cell>
          <cell r="D56">
            <v>0</v>
          </cell>
          <cell r="E56">
            <v>0</v>
          </cell>
          <cell r="F56">
            <v>0</v>
          </cell>
          <cell r="H56">
            <v>0</v>
          </cell>
          <cell r="I56">
            <v>0</v>
          </cell>
          <cell r="J56">
            <v>0</v>
          </cell>
          <cell r="K56">
            <v>0</v>
          </cell>
          <cell r="L56">
            <v>0</v>
          </cell>
          <cell r="M56">
            <v>0</v>
          </cell>
          <cell r="N56">
            <v>20676000</v>
          </cell>
        </row>
        <row r="57">
          <cell r="A57" t="str">
            <v>01.15.....</v>
          </cell>
          <cell r="B57" t="str">
            <v>Penyediaan Bahan Bacaan Dan Peraturan Perundang - Undangan</v>
          </cell>
          <cell r="C57">
            <v>11000000</v>
          </cell>
          <cell r="D57">
            <v>0</v>
          </cell>
          <cell r="E57">
            <v>0</v>
          </cell>
          <cell r="F57">
            <v>0</v>
          </cell>
          <cell r="H57">
            <v>0</v>
          </cell>
          <cell r="I57">
            <v>0</v>
          </cell>
          <cell r="J57">
            <v>0</v>
          </cell>
          <cell r="K57">
            <v>0</v>
          </cell>
          <cell r="L57">
            <v>0</v>
          </cell>
          <cell r="M57">
            <v>0</v>
          </cell>
          <cell r="N57">
            <v>11000000</v>
          </cell>
        </row>
        <row r="58">
          <cell r="A58" t="str">
            <v>01.15.5.2.2.03.04</v>
          </cell>
          <cell r="B58" t="str">
            <v>Belanja surat kabar / majalah</v>
          </cell>
          <cell r="C58">
            <v>1000000</v>
          </cell>
          <cell r="D58">
            <v>0</v>
          </cell>
          <cell r="E58">
            <v>0</v>
          </cell>
          <cell r="F58">
            <v>0</v>
          </cell>
          <cell r="H58">
            <v>0</v>
          </cell>
          <cell r="I58">
            <v>0</v>
          </cell>
          <cell r="J58">
            <v>0</v>
          </cell>
          <cell r="K58">
            <v>0</v>
          </cell>
          <cell r="L58">
            <v>0</v>
          </cell>
          <cell r="M58">
            <v>0</v>
          </cell>
          <cell r="N58">
            <v>1000000</v>
          </cell>
        </row>
        <row r="59">
          <cell r="A59" t="str">
            <v>01.15.5.2.3.27.26</v>
          </cell>
          <cell r="B59" t="str">
            <v>Belanja Modal Pengadaan Buku / Kepustakaan</v>
          </cell>
          <cell r="C59">
            <v>10000000</v>
          </cell>
          <cell r="D59">
            <v>0</v>
          </cell>
          <cell r="E59">
            <v>0</v>
          </cell>
          <cell r="F59">
            <v>0</v>
          </cell>
          <cell r="H59">
            <v>0</v>
          </cell>
          <cell r="I59">
            <v>0</v>
          </cell>
          <cell r="J59">
            <v>0</v>
          </cell>
          <cell r="K59">
            <v>0</v>
          </cell>
          <cell r="L59">
            <v>0</v>
          </cell>
          <cell r="M59">
            <v>0</v>
          </cell>
          <cell r="N59">
            <v>10000000</v>
          </cell>
        </row>
        <row r="60">
          <cell r="A60" t="str">
            <v>01.16.....</v>
          </cell>
          <cell r="B60" t="str">
            <v>Penyediaan Bahan Logistik Kantor</v>
          </cell>
          <cell r="C60">
            <v>95776307</v>
          </cell>
          <cell r="D60">
            <v>0</v>
          </cell>
          <cell r="E60">
            <v>0</v>
          </cell>
          <cell r="F60">
            <v>0</v>
          </cell>
          <cell r="H60">
            <v>0</v>
          </cell>
          <cell r="I60">
            <v>0</v>
          </cell>
          <cell r="J60">
            <v>0</v>
          </cell>
          <cell r="K60">
            <v>7800600</v>
          </cell>
          <cell r="L60">
            <v>7800600</v>
          </cell>
          <cell r="M60">
            <v>7800600</v>
          </cell>
          <cell r="N60">
            <v>87975707</v>
          </cell>
        </row>
        <row r="61">
          <cell r="A61" t="str">
            <v>01.16.5.2.1.01.01</v>
          </cell>
          <cell r="B61" t="str">
            <v>Honorarium panitia pelaksana kegiatan</v>
          </cell>
          <cell r="C61">
            <v>1320000</v>
          </cell>
          <cell r="D61">
            <v>0</v>
          </cell>
          <cell r="E61">
            <v>0</v>
          </cell>
          <cell r="F61">
            <v>0</v>
          </cell>
          <cell r="H61">
            <v>0</v>
          </cell>
          <cell r="I61">
            <v>0</v>
          </cell>
          <cell r="J61">
            <v>0</v>
          </cell>
          <cell r="K61">
            <v>0</v>
          </cell>
          <cell r="L61">
            <v>0</v>
          </cell>
          <cell r="M61">
            <v>0</v>
          </cell>
          <cell r="N61">
            <v>1320000</v>
          </cell>
        </row>
        <row r="62">
          <cell r="A62" t="str">
            <v>01.16.5.2.2.01.05</v>
          </cell>
          <cell r="B62" t="str">
            <v>Belanja peralatan kebersihan dan bahan pembersih</v>
          </cell>
          <cell r="C62">
            <v>94456307</v>
          </cell>
          <cell r="D62">
            <v>0</v>
          </cell>
          <cell r="E62">
            <v>0</v>
          </cell>
          <cell r="F62">
            <v>0</v>
          </cell>
          <cell r="H62">
            <v>0</v>
          </cell>
          <cell r="I62">
            <v>0</v>
          </cell>
          <cell r="J62">
            <v>0</v>
          </cell>
          <cell r="K62">
            <v>7800600</v>
          </cell>
          <cell r="L62">
            <v>7800600</v>
          </cell>
          <cell r="M62">
            <v>7800600</v>
          </cell>
          <cell r="N62">
            <v>86655707</v>
          </cell>
        </row>
        <row r="63">
          <cell r="A63" t="str">
            <v>01.17.....</v>
          </cell>
          <cell r="B63" t="str">
            <v>Penyediaan Makanan Dan Minuman</v>
          </cell>
          <cell r="C63">
            <v>314075100</v>
          </cell>
          <cell r="D63">
            <v>0</v>
          </cell>
          <cell r="E63">
            <v>0</v>
          </cell>
          <cell r="F63">
            <v>0</v>
          </cell>
          <cell r="H63">
            <v>0</v>
          </cell>
          <cell r="I63">
            <v>0</v>
          </cell>
          <cell r="J63">
            <v>1803775</v>
          </cell>
          <cell r="K63">
            <v>6256475</v>
          </cell>
          <cell r="L63">
            <v>8060250</v>
          </cell>
          <cell r="M63">
            <v>8060250</v>
          </cell>
          <cell r="N63">
            <v>306014850</v>
          </cell>
        </row>
        <row r="64">
          <cell r="A64" t="str">
            <v>01.17.5.2.1.01.01</v>
          </cell>
          <cell r="B64" t="str">
            <v>Honorarium panitia pelaksana kegiatan</v>
          </cell>
          <cell r="C64">
            <v>1000000</v>
          </cell>
          <cell r="D64">
            <v>0</v>
          </cell>
          <cell r="E64">
            <v>0</v>
          </cell>
          <cell r="F64">
            <v>0</v>
          </cell>
          <cell r="H64">
            <v>0</v>
          </cell>
          <cell r="I64">
            <v>0</v>
          </cell>
          <cell r="J64">
            <v>0</v>
          </cell>
          <cell r="K64">
            <v>0</v>
          </cell>
          <cell r="L64">
            <v>0</v>
          </cell>
          <cell r="M64">
            <v>0</v>
          </cell>
          <cell r="N64">
            <v>1000000</v>
          </cell>
        </row>
        <row r="65">
          <cell r="A65" t="str">
            <v>01.17.5.2.2.11.01</v>
          </cell>
          <cell r="B65" t="str">
            <v>Belanja makanan dan minuman harian pegawai</v>
          </cell>
          <cell r="C65">
            <v>213075100</v>
          </cell>
          <cell r="D65">
            <v>0</v>
          </cell>
          <cell r="E65">
            <v>0</v>
          </cell>
          <cell r="F65">
            <v>0</v>
          </cell>
          <cell r="H65">
            <v>0</v>
          </cell>
          <cell r="I65">
            <v>0</v>
          </cell>
          <cell r="J65">
            <v>1803775</v>
          </cell>
          <cell r="K65">
            <v>496475</v>
          </cell>
          <cell r="L65">
            <v>2300250</v>
          </cell>
          <cell r="M65">
            <v>2300250</v>
          </cell>
          <cell r="N65">
            <v>210774850</v>
          </cell>
        </row>
        <row r="66">
          <cell r="A66" t="str">
            <v>01.17.5.2.2.11.02</v>
          </cell>
          <cell r="B66" t="str">
            <v>Belanja makanan dan minuman rapat</v>
          </cell>
          <cell r="C66">
            <v>50000000</v>
          </cell>
          <cell r="D66">
            <v>0</v>
          </cell>
          <cell r="E66">
            <v>0</v>
          </cell>
          <cell r="F66">
            <v>0</v>
          </cell>
          <cell r="H66">
            <v>0</v>
          </cell>
          <cell r="I66">
            <v>0</v>
          </cell>
          <cell r="J66">
            <v>0</v>
          </cell>
          <cell r="K66">
            <v>5760000</v>
          </cell>
          <cell r="L66">
            <v>5760000</v>
          </cell>
          <cell r="M66">
            <v>5760000</v>
          </cell>
          <cell r="N66">
            <v>44240000</v>
          </cell>
        </row>
        <row r="67">
          <cell r="A67" t="str">
            <v>01.17.5.2.2.11.03</v>
          </cell>
          <cell r="B67" t="str">
            <v>Belanja makanan dan minuman tamu</v>
          </cell>
          <cell r="C67">
            <v>50000000</v>
          </cell>
          <cell r="D67">
            <v>0</v>
          </cell>
          <cell r="E67">
            <v>0</v>
          </cell>
          <cell r="F67">
            <v>0</v>
          </cell>
          <cell r="H67">
            <v>0</v>
          </cell>
          <cell r="I67">
            <v>0</v>
          </cell>
          <cell r="J67">
            <v>0</v>
          </cell>
          <cell r="K67">
            <v>0</v>
          </cell>
          <cell r="L67">
            <v>0</v>
          </cell>
          <cell r="M67">
            <v>0</v>
          </cell>
          <cell r="N67">
            <v>50000000</v>
          </cell>
        </row>
        <row r="68">
          <cell r="A68" t="str">
            <v>01.18.....</v>
          </cell>
          <cell r="B68" t="str">
            <v>Rapat - Rapat Koordinasi Dan Konsultasi Ke Luar Daerah</v>
          </cell>
          <cell r="C68">
            <v>310810000</v>
          </cell>
          <cell r="D68">
            <v>0</v>
          </cell>
          <cell r="E68">
            <v>0</v>
          </cell>
          <cell r="F68">
            <v>0</v>
          </cell>
          <cell r="H68">
            <v>0</v>
          </cell>
          <cell r="I68">
            <v>0</v>
          </cell>
          <cell r="J68">
            <v>470000</v>
          </cell>
          <cell r="K68">
            <v>4200000</v>
          </cell>
          <cell r="L68">
            <v>4670000</v>
          </cell>
          <cell r="M68">
            <v>4670000</v>
          </cell>
          <cell r="N68">
            <v>306140000</v>
          </cell>
        </row>
        <row r="69">
          <cell r="A69" t="str">
            <v>01.18.5.2.1.01.01</v>
          </cell>
          <cell r="B69" t="str">
            <v>Honorarium panitia pelaksana kegiatan</v>
          </cell>
          <cell r="C69">
            <v>2100000</v>
          </cell>
          <cell r="D69">
            <v>0</v>
          </cell>
          <cell r="E69">
            <v>0</v>
          </cell>
          <cell r="F69">
            <v>0</v>
          </cell>
          <cell r="H69">
            <v>0</v>
          </cell>
          <cell r="I69">
            <v>0</v>
          </cell>
          <cell r="J69">
            <v>0</v>
          </cell>
          <cell r="K69">
            <v>0</v>
          </cell>
          <cell r="L69">
            <v>0</v>
          </cell>
          <cell r="M69">
            <v>0</v>
          </cell>
          <cell r="N69">
            <v>2100000</v>
          </cell>
        </row>
        <row r="70">
          <cell r="A70" t="str">
            <v>01.18.5.2.2.15.01</v>
          </cell>
          <cell r="B70" t="str">
            <v>Belanja perjalanan dinas dalam daerah</v>
          </cell>
          <cell r="C70">
            <v>17160000</v>
          </cell>
          <cell r="D70">
            <v>0</v>
          </cell>
          <cell r="E70">
            <v>0</v>
          </cell>
          <cell r="F70">
            <v>0</v>
          </cell>
          <cell r="H70">
            <v>0</v>
          </cell>
          <cell r="I70">
            <v>0</v>
          </cell>
          <cell r="J70">
            <v>470000</v>
          </cell>
          <cell r="K70">
            <v>1420000</v>
          </cell>
          <cell r="L70">
            <v>1890000</v>
          </cell>
          <cell r="M70">
            <v>1890000</v>
          </cell>
          <cell r="N70">
            <v>15270000</v>
          </cell>
        </row>
        <row r="71">
          <cell r="A71" t="str">
            <v>01.18.5.2.2.15.02</v>
          </cell>
          <cell r="B71" t="str">
            <v>Belanja perjalanan dinas luar daerah</v>
          </cell>
          <cell r="C71">
            <v>291550000</v>
          </cell>
          <cell r="D71">
            <v>0</v>
          </cell>
          <cell r="E71">
            <v>0</v>
          </cell>
          <cell r="F71">
            <v>0</v>
          </cell>
          <cell r="H71">
            <v>0</v>
          </cell>
          <cell r="I71">
            <v>0</v>
          </cell>
          <cell r="J71">
            <v>0</v>
          </cell>
          <cell r="K71">
            <v>2780000</v>
          </cell>
          <cell r="L71">
            <v>2780000</v>
          </cell>
          <cell r="M71">
            <v>2780000</v>
          </cell>
          <cell r="N71">
            <v>288770000</v>
          </cell>
        </row>
        <row r="72">
          <cell r="A72" t="str">
            <v>01.20.....</v>
          </cell>
          <cell r="B72" t="str">
            <v>Penyediaan Jasa Penunjang Teknis Administrasi / Perkantoran</v>
          </cell>
          <cell r="C72">
            <v>347912500</v>
          </cell>
          <cell r="D72">
            <v>0</v>
          </cell>
          <cell r="E72">
            <v>0</v>
          </cell>
          <cell r="F72">
            <v>0</v>
          </cell>
          <cell r="H72">
            <v>0</v>
          </cell>
          <cell r="I72">
            <v>0</v>
          </cell>
          <cell r="J72">
            <v>0</v>
          </cell>
          <cell r="K72">
            <v>7398500</v>
          </cell>
          <cell r="L72">
            <v>7398500</v>
          </cell>
          <cell r="M72">
            <v>7398500</v>
          </cell>
          <cell r="N72">
            <v>340514000</v>
          </cell>
        </row>
        <row r="73">
          <cell r="A73" t="str">
            <v>01.20.5.2.1.01.01</v>
          </cell>
          <cell r="B73" t="str">
            <v>Honorarium panitia pelaksana kegiatan</v>
          </cell>
          <cell r="C73">
            <v>2100000</v>
          </cell>
          <cell r="D73">
            <v>0</v>
          </cell>
          <cell r="E73">
            <v>0</v>
          </cell>
          <cell r="F73">
            <v>0</v>
          </cell>
          <cell r="H73">
            <v>0</v>
          </cell>
          <cell r="I73">
            <v>0</v>
          </cell>
          <cell r="J73">
            <v>0</v>
          </cell>
          <cell r="K73">
            <v>0</v>
          </cell>
          <cell r="L73">
            <v>0</v>
          </cell>
          <cell r="M73">
            <v>0</v>
          </cell>
          <cell r="N73">
            <v>2100000</v>
          </cell>
        </row>
        <row r="74">
          <cell r="A74" t="str">
            <v>01.20.5.2.1.02.02</v>
          </cell>
          <cell r="B74" t="str">
            <v>Honorarium pegawai honorer / tidak tetap</v>
          </cell>
          <cell r="C74">
            <v>345812500</v>
          </cell>
          <cell r="D74">
            <v>0</v>
          </cell>
          <cell r="E74">
            <v>0</v>
          </cell>
          <cell r="F74">
            <v>0</v>
          </cell>
          <cell r="H74">
            <v>0</v>
          </cell>
          <cell r="I74">
            <v>0</v>
          </cell>
          <cell r="J74">
            <v>0</v>
          </cell>
          <cell r="K74">
            <v>7398500</v>
          </cell>
          <cell r="L74">
            <v>7398500</v>
          </cell>
          <cell r="M74">
            <v>7398500</v>
          </cell>
          <cell r="N74">
            <v>338414000</v>
          </cell>
        </row>
        <row r="75">
          <cell r="A75" t="str">
            <v>01.22.....</v>
          </cell>
          <cell r="B75" t="str">
            <v>Penyediaan Biaya Pajak Dan Retribusi</v>
          </cell>
          <cell r="C75">
            <v>33305000</v>
          </cell>
          <cell r="D75">
            <v>0</v>
          </cell>
          <cell r="E75">
            <v>0</v>
          </cell>
          <cell r="F75">
            <v>0</v>
          </cell>
          <cell r="H75">
            <v>0</v>
          </cell>
          <cell r="I75">
            <v>0</v>
          </cell>
          <cell r="J75">
            <v>0</v>
          </cell>
          <cell r="K75">
            <v>0</v>
          </cell>
          <cell r="L75">
            <v>0</v>
          </cell>
          <cell r="M75">
            <v>0</v>
          </cell>
          <cell r="N75">
            <v>33305000</v>
          </cell>
        </row>
        <row r="76">
          <cell r="A76" t="str">
            <v>01.22.5.2.2.03.02</v>
          </cell>
          <cell r="B76" t="str">
            <v>Belanja Air ( Retribusi Kebersihan dan Pemakaian Air Bawah Tanah )</v>
          </cell>
          <cell r="C76">
            <v>1500000</v>
          </cell>
          <cell r="D76">
            <v>0</v>
          </cell>
          <cell r="E76">
            <v>0</v>
          </cell>
          <cell r="F76">
            <v>0</v>
          </cell>
          <cell r="H76">
            <v>0</v>
          </cell>
          <cell r="I76">
            <v>0</v>
          </cell>
          <cell r="J76">
            <v>0</v>
          </cell>
          <cell r="K76">
            <v>0</v>
          </cell>
          <cell r="L76">
            <v>0</v>
          </cell>
          <cell r="M76">
            <v>0</v>
          </cell>
          <cell r="N76">
            <v>1500000</v>
          </cell>
        </row>
        <row r="77">
          <cell r="A77" t="str">
            <v>01.22.5.2.2.03.08</v>
          </cell>
          <cell r="B77" t="str">
            <v>Belanja Jasa Transaksi Keuangan</v>
          </cell>
          <cell r="C77">
            <v>31805000</v>
          </cell>
          <cell r="D77">
            <v>0</v>
          </cell>
          <cell r="E77">
            <v>0</v>
          </cell>
          <cell r="F77">
            <v>0</v>
          </cell>
          <cell r="H77">
            <v>0</v>
          </cell>
          <cell r="I77">
            <v>0</v>
          </cell>
          <cell r="J77">
            <v>0</v>
          </cell>
          <cell r="K77">
            <v>0</v>
          </cell>
          <cell r="L77">
            <v>0</v>
          </cell>
          <cell r="M77">
            <v>0</v>
          </cell>
          <cell r="N77">
            <v>31805000</v>
          </cell>
        </row>
        <row r="78">
          <cell r="A78" t="str">
            <v>01.25.....</v>
          </cell>
          <cell r="B78" t="str">
            <v>Penyediaan jasa sewa tempat olah raga</v>
          </cell>
          <cell r="C78">
            <v>15600000</v>
          </cell>
          <cell r="D78">
            <v>0</v>
          </cell>
          <cell r="E78">
            <v>0</v>
          </cell>
          <cell r="F78">
            <v>0</v>
          </cell>
          <cell r="H78">
            <v>0</v>
          </cell>
          <cell r="I78">
            <v>0</v>
          </cell>
          <cell r="J78">
            <v>0</v>
          </cell>
          <cell r="K78">
            <v>750000</v>
          </cell>
          <cell r="L78">
            <v>750000</v>
          </cell>
          <cell r="M78">
            <v>750000</v>
          </cell>
          <cell r="N78">
            <v>14850000</v>
          </cell>
        </row>
        <row r="79">
          <cell r="A79" t="str">
            <v>01.25.5.2.2.07.02</v>
          </cell>
          <cell r="B79" t="str">
            <v>Belanja sewa gedung / kantor / tempat</v>
          </cell>
          <cell r="C79">
            <v>15600000</v>
          </cell>
          <cell r="D79">
            <v>0</v>
          </cell>
          <cell r="E79">
            <v>0</v>
          </cell>
          <cell r="F79">
            <v>0</v>
          </cell>
          <cell r="H79">
            <v>0</v>
          </cell>
          <cell r="I79">
            <v>0</v>
          </cell>
          <cell r="J79">
            <v>0</v>
          </cell>
          <cell r="K79">
            <v>750000</v>
          </cell>
          <cell r="L79">
            <v>750000</v>
          </cell>
          <cell r="M79">
            <v>750000</v>
          </cell>
          <cell r="N79">
            <v>14850000</v>
          </cell>
        </row>
        <row r="80">
          <cell r="A80" t="str">
            <v>01.32.....</v>
          </cell>
          <cell r="B80" t="str">
            <v>Penyediaan Jasa Akreditasi</v>
          </cell>
          <cell r="C80">
            <v>140000000</v>
          </cell>
          <cell r="D80">
            <v>0</v>
          </cell>
          <cell r="E80">
            <v>0</v>
          </cell>
          <cell r="F80">
            <v>0</v>
          </cell>
          <cell r="H80">
            <v>0</v>
          </cell>
          <cell r="I80">
            <v>0</v>
          </cell>
          <cell r="J80">
            <v>0</v>
          </cell>
          <cell r="K80">
            <v>0</v>
          </cell>
          <cell r="L80">
            <v>0</v>
          </cell>
          <cell r="M80">
            <v>0</v>
          </cell>
          <cell r="N80">
            <v>140000000</v>
          </cell>
        </row>
        <row r="81">
          <cell r="A81" t="str">
            <v>01.32.5.2.1.01.01</v>
          </cell>
          <cell r="B81" t="str">
            <v>Honorarium panitia pelaksana kegiatan</v>
          </cell>
          <cell r="C81">
            <v>1320000</v>
          </cell>
          <cell r="D81">
            <v>0</v>
          </cell>
          <cell r="E81">
            <v>0</v>
          </cell>
          <cell r="F81">
            <v>0</v>
          </cell>
          <cell r="H81">
            <v>0</v>
          </cell>
          <cell r="I81">
            <v>0</v>
          </cell>
          <cell r="J81">
            <v>0</v>
          </cell>
          <cell r="K81">
            <v>0</v>
          </cell>
          <cell r="L81">
            <v>0</v>
          </cell>
          <cell r="M81">
            <v>0</v>
          </cell>
          <cell r="N81">
            <v>1320000</v>
          </cell>
        </row>
        <row r="82">
          <cell r="A82" t="str">
            <v>01.32.5.2.1.02.01</v>
          </cell>
          <cell r="B82" t="str">
            <v>Honorarium tenaga ahli/instruktur/narasumber</v>
          </cell>
          <cell r="C82">
            <v>107000000</v>
          </cell>
          <cell r="D82">
            <v>0</v>
          </cell>
          <cell r="E82">
            <v>0</v>
          </cell>
          <cell r="F82">
            <v>0</v>
          </cell>
          <cell r="H82">
            <v>0</v>
          </cell>
          <cell r="I82">
            <v>0</v>
          </cell>
          <cell r="J82">
            <v>0</v>
          </cell>
          <cell r="K82">
            <v>0</v>
          </cell>
          <cell r="L82">
            <v>0</v>
          </cell>
          <cell r="M82">
            <v>0</v>
          </cell>
          <cell r="N82">
            <v>107000000</v>
          </cell>
        </row>
        <row r="83">
          <cell r="A83" t="str">
            <v>01.32.5.2.2.15.02</v>
          </cell>
          <cell r="B83" t="str">
            <v>Belanja perjalanan dinas luar daerah</v>
          </cell>
          <cell r="C83">
            <v>31680000</v>
          </cell>
          <cell r="D83">
            <v>0</v>
          </cell>
          <cell r="E83">
            <v>0</v>
          </cell>
          <cell r="F83">
            <v>0</v>
          </cell>
          <cell r="H83">
            <v>0</v>
          </cell>
          <cell r="I83">
            <v>0</v>
          </cell>
          <cell r="J83">
            <v>0</v>
          </cell>
          <cell r="K83">
            <v>0</v>
          </cell>
          <cell r="L83">
            <v>0</v>
          </cell>
          <cell r="M83">
            <v>0</v>
          </cell>
          <cell r="N83">
            <v>31680000</v>
          </cell>
        </row>
        <row r="84">
          <cell r="A84" t="str">
            <v>01.33.....</v>
          </cell>
          <cell r="B84" t="str">
            <v>Penyediaan Jasa Pengumuman Lelang</v>
          </cell>
          <cell r="C84">
            <v>10000000</v>
          </cell>
          <cell r="D84">
            <v>0</v>
          </cell>
          <cell r="E84">
            <v>0</v>
          </cell>
          <cell r="F84">
            <v>0</v>
          </cell>
          <cell r="H84">
            <v>0</v>
          </cell>
          <cell r="I84">
            <v>0</v>
          </cell>
          <cell r="J84">
            <v>0</v>
          </cell>
          <cell r="K84">
            <v>0</v>
          </cell>
          <cell r="L84">
            <v>0</v>
          </cell>
          <cell r="M84">
            <v>0</v>
          </cell>
          <cell r="N84">
            <v>10000000</v>
          </cell>
        </row>
        <row r="85">
          <cell r="A85" t="str">
            <v>01.33.5.2.2.03.11</v>
          </cell>
          <cell r="B85" t="str">
            <v>Belanja Jasa Pengumuman Lelang / Pemenang Lelang</v>
          </cell>
          <cell r="C85">
            <v>10000000</v>
          </cell>
          <cell r="D85">
            <v>0</v>
          </cell>
          <cell r="E85">
            <v>0</v>
          </cell>
          <cell r="F85">
            <v>0</v>
          </cell>
          <cell r="H85">
            <v>0</v>
          </cell>
          <cell r="I85">
            <v>0</v>
          </cell>
          <cell r="J85">
            <v>0</v>
          </cell>
          <cell r="K85">
            <v>0</v>
          </cell>
          <cell r="L85">
            <v>0</v>
          </cell>
          <cell r="M85">
            <v>0</v>
          </cell>
          <cell r="N85">
            <v>10000000</v>
          </cell>
        </row>
        <row r="87">
          <cell r="A87" t="str">
            <v>02......</v>
          </cell>
          <cell r="B87" t="str">
            <v>PROGRAM PENINGKATAN SARANA DAN PRASARANA APARATUR</v>
          </cell>
          <cell r="C87">
            <v>867471250</v>
          </cell>
          <cell r="D87">
            <v>0</v>
          </cell>
          <cell r="E87">
            <v>0</v>
          </cell>
          <cell r="F87">
            <v>0</v>
          </cell>
          <cell r="H87">
            <v>0</v>
          </cell>
          <cell r="I87">
            <v>0</v>
          </cell>
          <cell r="J87">
            <v>6244000</v>
          </cell>
          <cell r="K87">
            <v>5869000</v>
          </cell>
          <cell r="L87">
            <v>12113000</v>
          </cell>
          <cell r="M87">
            <v>12113000</v>
          </cell>
          <cell r="N87">
            <v>855358250</v>
          </cell>
        </row>
        <row r="88">
          <cell r="A88" t="str">
            <v>02.05.....</v>
          </cell>
          <cell r="B88" t="str">
            <v>Pengadaan Kendaraan Dinas / Operasional</v>
          </cell>
          <cell r="C88">
            <v>192025000</v>
          </cell>
          <cell r="D88">
            <v>0</v>
          </cell>
          <cell r="E88">
            <v>0</v>
          </cell>
          <cell r="F88">
            <v>0</v>
          </cell>
          <cell r="H88">
            <v>0</v>
          </cell>
          <cell r="I88">
            <v>0</v>
          </cell>
          <cell r="J88">
            <v>0</v>
          </cell>
          <cell r="K88">
            <v>0</v>
          </cell>
          <cell r="L88">
            <v>0</v>
          </cell>
          <cell r="M88">
            <v>0</v>
          </cell>
          <cell r="N88">
            <v>192025000</v>
          </cell>
        </row>
        <row r="89">
          <cell r="A89" t="str">
            <v>02.05.5.2.3.03.03</v>
          </cell>
          <cell r="B89" t="str">
            <v>Belanja modal pengadaan alat-alat angkutan darat bermotor Station Wagon</v>
          </cell>
          <cell r="C89">
            <v>192025000</v>
          </cell>
          <cell r="D89">
            <v>0</v>
          </cell>
          <cell r="E89">
            <v>0</v>
          </cell>
          <cell r="F89">
            <v>0</v>
          </cell>
          <cell r="H89">
            <v>0</v>
          </cell>
          <cell r="I89">
            <v>0</v>
          </cell>
          <cell r="J89">
            <v>0</v>
          </cell>
          <cell r="K89">
            <v>0</v>
          </cell>
          <cell r="L89">
            <v>0</v>
          </cell>
          <cell r="M89">
            <v>0</v>
          </cell>
          <cell r="N89">
            <v>192025000</v>
          </cell>
        </row>
        <row r="90">
          <cell r="A90" t="str">
            <v>02.07.....</v>
          </cell>
          <cell r="B90" t="str">
            <v>Pengadaan Perlengkapan Gedung Kantor</v>
          </cell>
          <cell r="C90">
            <v>53650000</v>
          </cell>
          <cell r="D90">
            <v>0</v>
          </cell>
          <cell r="E90">
            <v>0</v>
          </cell>
          <cell r="F90">
            <v>0</v>
          </cell>
          <cell r="H90">
            <v>0</v>
          </cell>
          <cell r="I90">
            <v>0</v>
          </cell>
          <cell r="J90">
            <v>6244000</v>
          </cell>
          <cell r="K90">
            <v>0</v>
          </cell>
          <cell r="L90">
            <v>6244000</v>
          </cell>
          <cell r="M90">
            <v>6244000</v>
          </cell>
          <cell r="N90">
            <v>47406000</v>
          </cell>
        </row>
        <row r="91">
          <cell r="A91" t="str">
            <v>02.07.5.2.3.14.05</v>
          </cell>
          <cell r="B91" t="str">
            <v>Belanja modal pengadaan Kulkas / Lemari Es</v>
          </cell>
          <cell r="C91">
            <v>7500000</v>
          </cell>
          <cell r="D91">
            <v>0</v>
          </cell>
          <cell r="E91">
            <v>0</v>
          </cell>
          <cell r="F91">
            <v>0</v>
          </cell>
          <cell r="H91">
            <v>0</v>
          </cell>
          <cell r="I91">
            <v>0</v>
          </cell>
          <cell r="J91">
            <v>0</v>
          </cell>
          <cell r="K91">
            <v>0</v>
          </cell>
          <cell r="L91">
            <v>0</v>
          </cell>
          <cell r="M91">
            <v>0</v>
          </cell>
          <cell r="N91">
            <v>7500000</v>
          </cell>
        </row>
        <row r="92">
          <cell r="A92" t="str">
            <v>02.07.5.2.3.15.09</v>
          </cell>
          <cell r="B92" t="str">
            <v>Belanja modal pengadaan TV</v>
          </cell>
          <cell r="C92">
            <v>11150000</v>
          </cell>
          <cell r="D92">
            <v>0</v>
          </cell>
          <cell r="E92">
            <v>0</v>
          </cell>
          <cell r="F92">
            <v>0</v>
          </cell>
          <cell r="H92">
            <v>0</v>
          </cell>
          <cell r="I92">
            <v>0</v>
          </cell>
          <cell r="J92">
            <v>0</v>
          </cell>
          <cell r="K92">
            <v>0</v>
          </cell>
          <cell r="L92">
            <v>0</v>
          </cell>
          <cell r="M92">
            <v>0</v>
          </cell>
          <cell r="N92">
            <v>11150000</v>
          </cell>
        </row>
        <row r="93">
          <cell r="A93" t="str">
            <v>02.07.5.2.3.15.11</v>
          </cell>
          <cell r="B93" t="str">
            <v>Belanja modal pengadaan AC</v>
          </cell>
          <cell r="C93">
            <v>35000000</v>
          </cell>
          <cell r="D93">
            <v>0</v>
          </cell>
          <cell r="E93">
            <v>0</v>
          </cell>
          <cell r="F93">
            <v>0</v>
          </cell>
          <cell r="H93">
            <v>0</v>
          </cell>
          <cell r="I93">
            <v>0</v>
          </cell>
          <cell r="J93">
            <v>6244000</v>
          </cell>
          <cell r="K93">
            <v>0</v>
          </cell>
          <cell r="L93">
            <v>6244000</v>
          </cell>
          <cell r="M93">
            <v>6244000</v>
          </cell>
          <cell r="N93">
            <v>28756000</v>
          </cell>
        </row>
        <row r="94">
          <cell r="A94" t="str">
            <v>02.10.....</v>
          </cell>
          <cell r="B94" t="str">
            <v>Pengadaan Mebelair</v>
          </cell>
          <cell r="C94">
            <v>132696250</v>
          </cell>
          <cell r="D94">
            <v>0</v>
          </cell>
          <cell r="E94">
            <v>0</v>
          </cell>
          <cell r="F94">
            <v>0</v>
          </cell>
          <cell r="H94">
            <v>0</v>
          </cell>
          <cell r="I94">
            <v>0</v>
          </cell>
          <cell r="J94">
            <v>0</v>
          </cell>
          <cell r="K94">
            <v>0</v>
          </cell>
          <cell r="L94">
            <v>0</v>
          </cell>
          <cell r="M94">
            <v>0</v>
          </cell>
          <cell r="N94">
            <v>132696250</v>
          </cell>
        </row>
        <row r="95">
          <cell r="A95" t="str">
            <v>02.10.5.2.1.01.01</v>
          </cell>
          <cell r="B95" t="str">
            <v>Honorarium panitia pelaksana kegiatan</v>
          </cell>
          <cell r="C95">
            <v>2100000</v>
          </cell>
          <cell r="D95">
            <v>0</v>
          </cell>
          <cell r="E95">
            <v>0</v>
          </cell>
          <cell r="F95">
            <v>0</v>
          </cell>
          <cell r="H95">
            <v>0</v>
          </cell>
          <cell r="I95">
            <v>0</v>
          </cell>
          <cell r="J95">
            <v>0</v>
          </cell>
          <cell r="K95">
            <v>0</v>
          </cell>
          <cell r="L95">
            <v>0</v>
          </cell>
          <cell r="M95">
            <v>0</v>
          </cell>
          <cell r="N95">
            <v>2100000</v>
          </cell>
        </row>
        <row r="96">
          <cell r="A96" t="str">
            <v>02.10.5.2.3.13.01</v>
          </cell>
          <cell r="B96" t="str">
            <v>Belanja modal pengadaan meja kerja</v>
          </cell>
          <cell r="C96">
            <v>51895000</v>
          </cell>
          <cell r="D96">
            <v>0</v>
          </cell>
          <cell r="E96">
            <v>0</v>
          </cell>
          <cell r="F96">
            <v>0</v>
          </cell>
          <cell r="H96">
            <v>0</v>
          </cell>
          <cell r="I96">
            <v>0</v>
          </cell>
          <cell r="J96">
            <v>0</v>
          </cell>
          <cell r="K96">
            <v>0</v>
          </cell>
          <cell r="L96">
            <v>0</v>
          </cell>
          <cell r="M96">
            <v>0</v>
          </cell>
          <cell r="N96">
            <v>51895000</v>
          </cell>
        </row>
        <row r="97">
          <cell r="A97" t="str">
            <v>02.10.5.2.3.13.12</v>
          </cell>
          <cell r="B97" t="str">
            <v>Belanja Modal Pengadaan Lemari</v>
          </cell>
          <cell r="C97">
            <v>78701250</v>
          </cell>
          <cell r="D97">
            <v>0</v>
          </cell>
          <cell r="E97">
            <v>0</v>
          </cell>
          <cell r="F97">
            <v>0</v>
          </cell>
          <cell r="H97">
            <v>0</v>
          </cell>
          <cell r="I97">
            <v>0</v>
          </cell>
          <cell r="J97">
            <v>0</v>
          </cell>
          <cell r="K97">
            <v>0</v>
          </cell>
          <cell r="L97">
            <v>0</v>
          </cell>
          <cell r="M97">
            <v>0</v>
          </cell>
          <cell r="N97">
            <v>78701250</v>
          </cell>
        </row>
        <row r="98">
          <cell r="A98" t="str">
            <v>02.11.....</v>
          </cell>
          <cell r="B98" t="str">
            <v xml:space="preserve">Pengadaan Komputer </v>
          </cell>
          <cell r="C98">
            <v>243600000</v>
          </cell>
          <cell r="D98">
            <v>0</v>
          </cell>
          <cell r="E98">
            <v>0</v>
          </cell>
          <cell r="F98">
            <v>0</v>
          </cell>
          <cell r="H98">
            <v>0</v>
          </cell>
          <cell r="I98">
            <v>0</v>
          </cell>
          <cell r="J98">
            <v>0</v>
          </cell>
          <cell r="K98">
            <v>0</v>
          </cell>
          <cell r="L98">
            <v>0</v>
          </cell>
          <cell r="M98">
            <v>0</v>
          </cell>
          <cell r="N98">
            <v>243600000</v>
          </cell>
        </row>
        <row r="99">
          <cell r="A99" t="str">
            <v>02.11.5.2.1.01.01</v>
          </cell>
          <cell r="B99" t="str">
            <v>Honorarium panitia pelaksana kegiatan</v>
          </cell>
          <cell r="C99">
            <v>2100000</v>
          </cell>
          <cell r="D99">
            <v>0</v>
          </cell>
          <cell r="E99">
            <v>0</v>
          </cell>
          <cell r="F99">
            <v>0</v>
          </cell>
          <cell r="H99">
            <v>0</v>
          </cell>
          <cell r="I99">
            <v>0</v>
          </cell>
          <cell r="J99">
            <v>0</v>
          </cell>
          <cell r="K99">
            <v>0</v>
          </cell>
          <cell r="L99">
            <v>0</v>
          </cell>
          <cell r="M99">
            <v>0</v>
          </cell>
          <cell r="N99">
            <v>2100000</v>
          </cell>
        </row>
        <row r="100">
          <cell r="A100" t="str">
            <v>02.11.5.2.3.12.02</v>
          </cell>
          <cell r="B100" t="str">
            <v>Belanja modal pengadaan komputer / PC</v>
          </cell>
          <cell r="C100">
            <v>169000000</v>
          </cell>
          <cell r="D100">
            <v>0</v>
          </cell>
          <cell r="E100">
            <v>0</v>
          </cell>
          <cell r="F100">
            <v>0</v>
          </cell>
          <cell r="H100">
            <v>0</v>
          </cell>
          <cell r="I100">
            <v>0</v>
          </cell>
          <cell r="J100">
            <v>0</v>
          </cell>
          <cell r="K100">
            <v>0</v>
          </cell>
          <cell r="L100">
            <v>0</v>
          </cell>
          <cell r="M100">
            <v>0</v>
          </cell>
          <cell r="N100">
            <v>169000000</v>
          </cell>
        </row>
        <row r="101">
          <cell r="A101" t="str">
            <v>02.11.5.2.3.12.03</v>
          </cell>
          <cell r="B101" t="str">
            <v>Belanja modal pengadaan komputer laptop</v>
          </cell>
          <cell r="C101">
            <v>45000000</v>
          </cell>
          <cell r="D101">
            <v>0</v>
          </cell>
          <cell r="E101">
            <v>0</v>
          </cell>
          <cell r="F101">
            <v>0</v>
          </cell>
          <cell r="H101">
            <v>0</v>
          </cell>
          <cell r="I101">
            <v>0</v>
          </cell>
          <cell r="J101">
            <v>0</v>
          </cell>
          <cell r="K101">
            <v>0</v>
          </cell>
          <cell r="L101">
            <v>0</v>
          </cell>
          <cell r="M101">
            <v>0</v>
          </cell>
          <cell r="N101">
            <v>45000000</v>
          </cell>
        </row>
        <row r="102">
          <cell r="A102" t="str">
            <v>02.11.5.2.3.12.04</v>
          </cell>
          <cell r="B102" t="str">
            <v>Belanja modal pengadaan printer</v>
          </cell>
          <cell r="C102">
            <v>27500000</v>
          </cell>
          <cell r="D102">
            <v>0</v>
          </cell>
          <cell r="E102">
            <v>0</v>
          </cell>
          <cell r="F102">
            <v>0</v>
          </cell>
          <cell r="H102">
            <v>0</v>
          </cell>
          <cell r="I102">
            <v>0</v>
          </cell>
          <cell r="J102">
            <v>0</v>
          </cell>
          <cell r="K102">
            <v>0</v>
          </cell>
          <cell r="L102">
            <v>0</v>
          </cell>
          <cell r="M102">
            <v>0</v>
          </cell>
          <cell r="N102">
            <v>27500000</v>
          </cell>
        </row>
        <row r="103">
          <cell r="A103" t="str">
            <v>02.22.....</v>
          </cell>
          <cell r="B103" t="str">
            <v>Pemeliharaan Rutin / Berkala Gedung Kantor</v>
          </cell>
          <cell r="C103">
            <v>10000000</v>
          </cell>
          <cell r="D103">
            <v>0</v>
          </cell>
          <cell r="E103">
            <v>0</v>
          </cell>
          <cell r="F103">
            <v>0</v>
          </cell>
          <cell r="H103">
            <v>0</v>
          </cell>
          <cell r="I103">
            <v>0</v>
          </cell>
          <cell r="J103">
            <v>0</v>
          </cell>
          <cell r="K103">
            <v>0</v>
          </cell>
          <cell r="L103">
            <v>0</v>
          </cell>
          <cell r="M103">
            <v>0</v>
          </cell>
          <cell r="N103">
            <v>10000000</v>
          </cell>
        </row>
        <row r="104">
          <cell r="A104" t="str">
            <v>02.22.5.2.1.02.03</v>
          </cell>
          <cell r="B104" t="str">
            <v>Honorarium Pelaksana Kegiatan Non PNS ( Jasa Pihak Ketiga )</v>
          </cell>
          <cell r="C104">
            <v>10000000</v>
          </cell>
          <cell r="D104">
            <v>0</v>
          </cell>
          <cell r="E104">
            <v>0</v>
          </cell>
          <cell r="F104">
            <v>0</v>
          </cell>
          <cell r="H104">
            <v>0</v>
          </cell>
          <cell r="I104">
            <v>0</v>
          </cell>
          <cell r="J104">
            <v>0</v>
          </cell>
          <cell r="K104">
            <v>0</v>
          </cell>
          <cell r="L104">
            <v>0</v>
          </cell>
          <cell r="M104">
            <v>0</v>
          </cell>
          <cell r="N104">
            <v>10000000</v>
          </cell>
        </row>
        <row r="105">
          <cell r="A105" t="str">
            <v>02.24.....</v>
          </cell>
          <cell r="B105" t="str">
            <v>Pemeliharaan Rutin / Berkala Kendaraan Dinas / Operasional</v>
          </cell>
          <cell r="C105">
            <v>97500000</v>
          </cell>
          <cell r="D105">
            <v>0</v>
          </cell>
          <cell r="E105">
            <v>0</v>
          </cell>
          <cell r="F105">
            <v>0</v>
          </cell>
          <cell r="H105">
            <v>0</v>
          </cell>
          <cell r="I105">
            <v>0</v>
          </cell>
          <cell r="J105">
            <v>0</v>
          </cell>
          <cell r="K105">
            <v>2424000</v>
          </cell>
          <cell r="L105">
            <v>2424000</v>
          </cell>
          <cell r="M105">
            <v>2424000</v>
          </cell>
          <cell r="N105">
            <v>95076000</v>
          </cell>
        </row>
        <row r="106">
          <cell r="A106" t="str">
            <v>02.24.5.2.1.01.01</v>
          </cell>
          <cell r="B106" t="str">
            <v>Honorarium panitia pelaksana kegiatan</v>
          </cell>
          <cell r="C106">
            <v>1500000</v>
          </cell>
          <cell r="D106">
            <v>0</v>
          </cell>
          <cell r="E106">
            <v>0</v>
          </cell>
          <cell r="F106">
            <v>0</v>
          </cell>
          <cell r="H106">
            <v>0</v>
          </cell>
          <cell r="I106">
            <v>0</v>
          </cell>
          <cell r="J106">
            <v>0</v>
          </cell>
          <cell r="K106">
            <v>0</v>
          </cell>
          <cell r="L106">
            <v>0</v>
          </cell>
          <cell r="M106">
            <v>0</v>
          </cell>
          <cell r="N106">
            <v>1500000</v>
          </cell>
        </row>
        <row r="107">
          <cell r="A107" t="str">
            <v>02.24.5.2.2.05.01</v>
          </cell>
          <cell r="B107" t="str">
            <v>Belanja jasa service</v>
          </cell>
          <cell r="C107">
            <v>12500000</v>
          </cell>
          <cell r="D107">
            <v>0</v>
          </cell>
          <cell r="E107">
            <v>0</v>
          </cell>
          <cell r="F107">
            <v>0</v>
          </cell>
          <cell r="H107">
            <v>0</v>
          </cell>
          <cell r="I107">
            <v>0</v>
          </cell>
          <cell r="J107">
            <v>0</v>
          </cell>
          <cell r="K107">
            <v>0</v>
          </cell>
          <cell r="L107">
            <v>0</v>
          </cell>
          <cell r="M107">
            <v>0</v>
          </cell>
          <cell r="N107">
            <v>12500000</v>
          </cell>
        </row>
        <row r="108">
          <cell r="A108" t="str">
            <v>02.24.5.2.2.05.02</v>
          </cell>
          <cell r="B108" t="str">
            <v>Belanja penggantian suku cadang</v>
          </cell>
          <cell r="C108">
            <v>17500000</v>
          </cell>
          <cell r="D108">
            <v>0</v>
          </cell>
          <cell r="E108">
            <v>0</v>
          </cell>
          <cell r="F108">
            <v>0</v>
          </cell>
          <cell r="H108">
            <v>0</v>
          </cell>
          <cell r="I108">
            <v>0</v>
          </cell>
          <cell r="J108">
            <v>0</v>
          </cell>
          <cell r="K108">
            <v>0</v>
          </cell>
          <cell r="L108">
            <v>0</v>
          </cell>
          <cell r="M108">
            <v>0</v>
          </cell>
          <cell r="N108">
            <v>17500000</v>
          </cell>
        </row>
        <row r="109">
          <cell r="A109" t="str">
            <v>02.24.5.2.2.05.03</v>
          </cell>
          <cell r="B109" t="str">
            <v>Belanja bahan bakar minyak / gas dan pelumas</v>
          </cell>
          <cell r="C109">
            <v>65000000</v>
          </cell>
          <cell r="D109">
            <v>0</v>
          </cell>
          <cell r="E109">
            <v>0</v>
          </cell>
          <cell r="F109">
            <v>0</v>
          </cell>
          <cell r="H109">
            <v>0</v>
          </cell>
          <cell r="I109">
            <v>0</v>
          </cell>
          <cell r="J109">
            <v>0</v>
          </cell>
          <cell r="K109">
            <v>2424000</v>
          </cell>
          <cell r="L109">
            <v>2424000</v>
          </cell>
          <cell r="M109">
            <v>2424000</v>
          </cell>
          <cell r="N109">
            <v>62576000</v>
          </cell>
        </row>
        <row r="110">
          <cell r="A110" t="str">
            <v>02.24.5.2.2.05.05</v>
          </cell>
          <cell r="B110" t="str">
            <v>Belanja pengurusan STNK</v>
          </cell>
          <cell r="C110">
            <v>1000000</v>
          </cell>
          <cell r="D110">
            <v>0</v>
          </cell>
          <cell r="E110">
            <v>0</v>
          </cell>
          <cell r="F110">
            <v>0</v>
          </cell>
          <cell r="H110">
            <v>0</v>
          </cell>
          <cell r="I110">
            <v>0</v>
          </cell>
          <cell r="J110">
            <v>0</v>
          </cell>
          <cell r="K110">
            <v>0</v>
          </cell>
          <cell r="L110">
            <v>0</v>
          </cell>
          <cell r="M110">
            <v>0</v>
          </cell>
          <cell r="N110">
            <v>1000000</v>
          </cell>
        </row>
        <row r="111">
          <cell r="A111" t="str">
            <v>02.26.....</v>
          </cell>
          <cell r="B111" t="str">
            <v>Pemeliharaan Rutin / Berkala Perlengkapan Gedung Kantor</v>
          </cell>
          <cell r="C111">
            <v>51500000</v>
          </cell>
          <cell r="D111">
            <v>0</v>
          </cell>
          <cell r="E111">
            <v>0</v>
          </cell>
          <cell r="F111">
            <v>0</v>
          </cell>
          <cell r="H111">
            <v>0</v>
          </cell>
          <cell r="I111">
            <v>0</v>
          </cell>
          <cell r="J111">
            <v>0</v>
          </cell>
          <cell r="K111">
            <v>0</v>
          </cell>
          <cell r="L111">
            <v>0</v>
          </cell>
          <cell r="M111">
            <v>0</v>
          </cell>
          <cell r="N111">
            <v>51500000</v>
          </cell>
        </row>
        <row r="112">
          <cell r="A112" t="str">
            <v>02.26.5.2.1.01.01</v>
          </cell>
          <cell r="B112" t="str">
            <v>Honorarium panitia pelaksana kegiatan</v>
          </cell>
          <cell r="C112">
            <v>1500000</v>
          </cell>
          <cell r="D112">
            <v>0</v>
          </cell>
          <cell r="E112">
            <v>0</v>
          </cell>
          <cell r="F112">
            <v>0</v>
          </cell>
          <cell r="H112">
            <v>0</v>
          </cell>
          <cell r="I112">
            <v>0</v>
          </cell>
          <cell r="J112">
            <v>0</v>
          </cell>
          <cell r="K112">
            <v>0</v>
          </cell>
          <cell r="L112">
            <v>0</v>
          </cell>
          <cell r="M112">
            <v>0</v>
          </cell>
          <cell r="N112">
            <v>1500000</v>
          </cell>
        </row>
        <row r="113">
          <cell r="A113" t="str">
            <v>02.26.5.2.2.20.03</v>
          </cell>
          <cell r="B113" t="str">
            <v>Belanja pemeliharaan gedung kantor</v>
          </cell>
          <cell r="C113">
            <v>50000000</v>
          </cell>
          <cell r="D113">
            <v>0</v>
          </cell>
          <cell r="E113">
            <v>0</v>
          </cell>
          <cell r="F113">
            <v>0</v>
          </cell>
          <cell r="H113">
            <v>0</v>
          </cell>
          <cell r="I113">
            <v>0</v>
          </cell>
          <cell r="J113">
            <v>0</v>
          </cell>
          <cell r="K113">
            <v>0</v>
          </cell>
          <cell r="L113">
            <v>0</v>
          </cell>
          <cell r="M113">
            <v>0</v>
          </cell>
          <cell r="N113">
            <v>50000000</v>
          </cell>
        </row>
        <row r="114">
          <cell r="A114" t="str">
            <v>02.29.....</v>
          </cell>
          <cell r="B114" t="str">
            <v>Pemeliharaan Rutin / Berkala Mebelair</v>
          </cell>
          <cell r="C114">
            <v>10000000</v>
          </cell>
          <cell r="D114">
            <v>0</v>
          </cell>
          <cell r="E114">
            <v>0</v>
          </cell>
          <cell r="F114">
            <v>0</v>
          </cell>
          <cell r="H114">
            <v>0</v>
          </cell>
          <cell r="I114">
            <v>0</v>
          </cell>
          <cell r="J114">
            <v>0</v>
          </cell>
          <cell r="K114">
            <v>0</v>
          </cell>
          <cell r="L114">
            <v>0</v>
          </cell>
          <cell r="M114">
            <v>0</v>
          </cell>
          <cell r="N114">
            <v>10000000</v>
          </cell>
        </row>
        <row r="115">
          <cell r="A115" t="str">
            <v>02.29.5.2.2.20.13</v>
          </cell>
          <cell r="B115" t="str">
            <v>Belanja pemeliharaan alat-alat rumah tangga</v>
          </cell>
          <cell r="C115">
            <v>10000000</v>
          </cell>
          <cell r="D115">
            <v>0</v>
          </cell>
          <cell r="E115">
            <v>0</v>
          </cell>
          <cell r="F115">
            <v>0</v>
          </cell>
          <cell r="H115">
            <v>0</v>
          </cell>
          <cell r="I115">
            <v>0</v>
          </cell>
          <cell r="J115">
            <v>0</v>
          </cell>
          <cell r="K115">
            <v>0</v>
          </cell>
          <cell r="L115">
            <v>0</v>
          </cell>
          <cell r="M115">
            <v>0</v>
          </cell>
          <cell r="N115">
            <v>10000000</v>
          </cell>
        </row>
        <row r="116">
          <cell r="A116" t="str">
            <v>02.30.....</v>
          </cell>
          <cell r="B116" t="str">
            <v>Pemeliharaan Rutin / Berkala Peralatan Kantor</v>
          </cell>
          <cell r="C116">
            <v>76500000</v>
          </cell>
          <cell r="D116">
            <v>0</v>
          </cell>
          <cell r="E116">
            <v>0</v>
          </cell>
          <cell r="F116">
            <v>0</v>
          </cell>
          <cell r="H116">
            <v>0</v>
          </cell>
          <cell r="I116">
            <v>0</v>
          </cell>
          <cell r="J116">
            <v>0</v>
          </cell>
          <cell r="K116">
            <v>3445000</v>
          </cell>
          <cell r="L116">
            <v>3445000</v>
          </cell>
          <cell r="M116">
            <v>3445000</v>
          </cell>
          <cell r="N116">
            <v>73055000</v>
          </cell>
        </row>
        <row r="117">
          <cell r="A117" t="str">
            <v>02.30.5.2.1.01.01</v>
          </cell>
          <cell r="B117" t="str">
            <v>Honorarium panitia pelaksana kegiatan</v>
          </cell>
          <cell r="C117">
            <v>1500000</v>
          </cell>
          <cell r="D117">
            <v>0</v>
          </cell>
          <cell r="E117">
            <v>0</v>
          </cell>
          <cell r="F117">
            <v>0</v>
          </cell>
          <cell r="H117">
            <v>0</v>
          </cell>
          <cell r="I117">
            <v>0</v>
          </cell>
          <cell r="J117">
            <v>0</v>
          </cell>
          <cell r="K117">
            <v>0</v>
          </cell>
          <cell r="L117">
            <v>0</v>
          </cell>
          <cell r="M117">
            <v>0</v>
          </cell>
          <cell r="N117">
            <v>1500000</v>
          </cell>
        </row>
        <row r="118">
          <cell r="A118" t="str">
            <v>02.30.5.2.2.20.12</v>
          </cell>
          <cell r="B118" t="str">
            <v>Belanja pemeliharaan alat-alat kantor</v>
          </cell>
          <cell r="C118">
            <v>75000000</v>
          </cell>
          <cell r="D118">
            <v>0</v>
          </cell>
          <cell r="E118">
            <v>0</v>
          </cell>
          <cell r="F118">
            <v>0</v>
          </cell>
          <cell r="H118">
            <v>0</v>
          </cell>
          <cell r="I118">
            <v>0</v>
          </cell>
          <cell r="J118">
            <v>0</v>
          </cell>
          <cell r="K118">
            <v>3445000</v>
          </cell>
          <cell r="L118">
            <v>3445000</v>
          </cell>
          <cell r="M118">
            <v>3445000</v>
          </cell>
          <cell r="N118">
            <v>71555000</v>
          </cell>
        </row>
        <row r="120">
          <cell r="A120" t="str">
            <v>03......</v>
          </cell>
          <cell r="B120" t="str">
            <v>PROGRAM PENINGKATAN DISIPLIN APARATUR</v>
          </cell>
          <cell r="C120">
            <v>85000000</v>
          </cell>
          <cell r="D120">
            <v>0</v>
          </cell>
          <cell r="E120">
            <v>0</v>
          </cell>
          <cell r="F120">
            <v>0</v>
          </cell>
          <cell r="H120">
            <v>0</v>
          </cell>
          <cell r="I120">
            <v>0</v>
          </cell>
          <cell r="J120">
            <v>0</v>
          </cell>
          <cell r="K120">
            <v>0</v>
          </cell>
          <cell r="L120">
            <v>0</v>
          </cell>
          <cell r="M120">
            <v>0</v>
          </cell>
          <cell r="N120">
            <v>85000000</v>
          </cell>
        </row>
        <row r="121">
          <cell r="A121" t="str">
            <v>03.02.....</v>
          </cell>
          <cell r="B121" t="str">
            <v>Pengadaan pakaian dinas beserta kelengkapannya</v>
          </cell>
          <cell r="C121">
            <v>85000000</v>
          </cell>
          <cell r="D121">
            <v>0</v>
          </cell>
          <cell r="E121">
            <v>0</v>
          </cell>
          <cell r="F121">
            <v>0</v>
          </cell>
          <cell r="H121">
            <v>0</v>
          </cell>
          <cell r="I121">
            <v>0</v>
          </cell>
          <cell r="J121">
            <v>0</v>
          </cell>
          <cell r="K121">
            <v>0</v>
          </cell>
          <cell r="L121">
            <v>0</v>
          </cell>
          <cell r="M121">
            <v>0</v>
          </cell>
          <cell r="N121">
            <v>85000000</v>
          </cell>
        </row>
        <row r="122">
          <cell r="A122" t="str">
            <v>03.02.5.2.2.12.04</v>
          </cell>
          <cell r="B122" t="str">
            <v>Belanja pakaian dinas harian (PDH)</v>
          </cell>
          <cell r="C122">
            <v>85000000</v>
          </cell>
          <cell r="D122">
            <v>0</v>
          </cell>
          <cell r="E122">
            <v>0</v>
          </cell>
          <cell r="F122">
            <v>0</v>
          </cell>
          <cell r="H122">
            <v>0</v>
          </cell>
          <cell r="I122">
            <v>0</v>
          </cell>
          <cell r="J122">
            <v>0</v>
          </cell>
          <cell r="K122">
            <v>0</v>
          </cell>
          <cell r="L122">
            <v>0</v>
          </cell>
          <cell r="M122">
            <v>0</v>
          </cell>
          <cell r="N122">
            <v>85000000</v>
          </cell>
        </row>
        <row r="124">
          <cell r="A124" t="str">
            <v>05......</v>
          </cell>
          <cell r="B124" t="str">
            <v>PROGRAM PENINGKATAN KAPASITAS SUMBER DAYA APARATUR</v>
          </cell>
          <cell r="C124">
            <v>478280000</v>
          </cell>
          <cell r="D124">
            <v>0</v>
          </cell>
          <cell r="E124">
            <v>0</v>
          </cell>
          <cell r="F124">
            <v>0</v>
          </cell>
          <cell r="H124">
            <v>0</v>
          </cell>
          <cell r="I124">
            <v>0</v>
          </cell>
          <cell r="J124">
            <v>1650000</v>
          </cell>
          <cell r="K124">
            <v>3000000</v>
          </cell>
          <cell r="L124">
            <v>4650000</v>
          </cell>
          <cell r="M124">
            <v>4650000</v>
          </cell>
          <cell r="N124">
            <v>473630000</v>
          </cell>
        </row>
        <row r="125">
          <cell r="A125" t="str">
            <v>05.01.....</v>
          </cell>
          <cell r="B125" t="str">
            <v>Pendidikan Dan Pelatihan Formal</v>
          </cell>
          <cell r="C125">
            <v>478280000</v>
          </cell>
          <cell r="D125">
            <v>0</v>
          </cell>
          <cell r="E125">
            <v>0</v>
          </cell>
          <cell r="F125">
            <v>0</v>
          </cell>
          <cell r="H125">
            <v>0</v>
          </cell>
          <cell r="I125">
            <v>0</v>
          </cell>
          <cell r="J125">
            <v>1650000</v>
          </cell>
          <cell r="K125">
            <v>3000000</v>
          </cell>
          <cell r="L125">
            <v>4650000</v>
          </cell>
          <cell r="M125">
            <v>4650000</v>
          </cell>
          <cell r="N125">
            <v>473630000</v>
          </cell>
        </row>
        <row r="126">
          <cell r="A126" t="str">
            <v>05.01.5.2.1.01.01</v>
          </cell>
          <cell r="B126" t="str">
            <v>Honorarium Panitia Pelaksana Kegiatan</v>
          </cell>
          <cell r="C126">
            <v>2100000</v>
          </cell>
          <cell r="D126">
            <v>0</v>
          </cell>
          <cell r="E126">
            <v>0</v>
          </cell>
          <cell r="F126">
            <v>0</v>
          </cell>
          <cell r="H126">
            <v>0</v>
          </cell>
          <cell r="I126">
            <v>0</v>
          </cell>
          <cell r="J126">
            <v>0</v>
          </cell>
          <cell r="K126">
            <v>0</v>
          </cell>
          <cell r="L126">
            <v>0</v>
          </cell>
          <cell r="M126">
            <v>0</v>
          </cell>
          <cell r="N126">
            <v>2100000</v>
          </cell>
        </row>
        <row r="127">
          <cell r="A127" t="str">
            <v>05.01.5.2.2.15.02</v>
          </cell>
          <cell r="B127" t="str">
            <v>Belanja Perjalanan Dinas Luar Daerah</v>
          </cell>
          <cell r="C127">
            <v>300000000</v>
          </cell>
          <cell r="D127">
            <v>0</v>
          </cell>
          <cell r="E127">
            <v>0</v>
          </cell>
          <cell r="F127">
            <v>0</v>
          </cell>
          <cell r="H127">
            <v>0</v>
          </cell>
          <cell r="I127">
            <v>0</v>
          </cell>
          <cell r="J127">
            <v>1650000</v>
          </cell>
          <cell r="K127">
            <v>3000000</v>
          </cell>
          <cell r="L127">
            <v>4650000</v>
          </cell>
          <cell r="M127">
            <v>4650000</v>
          </cell>
          <cell r="N127">
            <v>295350000</v>
          </cell>
        </row>
        <row r="128">
          <cell r="A128" t="str">
            <v>05.01.5.2.2.16.01</v>
          </cell>
          <cell r="B128" t="str">
            <v>Belanja Beasiswa Tugas Belajar D3</v>
          </cell>
          <cell r="C128">
            <v>15000000</v>
          </cell>
          <cell r="D128">
            <v>0</v>
          </cell>
          <cell r="E128">
            <v>0</v>
          </cell>
          <cell r="F128">
            <v>0</v>
          </cell>
          <cell r="H128">
            <v>0</v>
          </cell>
          <cell r="I128">
            <v>0</v>
          </cell>
          <cell r="J128">
            <v>0</v>
          </cell>
          <cell r="K128">
            <v>0</v>
          </cell>
          <cell r="L128">
            <v>0</v>
          </cell>
          <cell r="M128">
            <v>0</v>
          </cell>
          <cell r="N128">
            <v>15000000</v>
          </cell>
        </row>
        <row r="129">
          <cell r="A129" t="str">
            <v>05.01.5.2.2.16.02</v>
          </cell>
          <cell r="B129" t="str">
            <v>Belanja Beasiswa Tugas Belajar S1</v>
          </cell>
          <cell r="C129">
            <v>15000000</v>
          </cell>
          <cell r="D129">
            <v>0</v>
          </cell>
          <cell r="E129">
            <v>0</v>
          </cell>
          <cell r="F129">
            <v>0</v>
          </cell>
          <cell r="H129">
            <v>0</v>
          </cell>
          <cell r="I129">
            <v>0</v>
          </cell>
          <cell r="J129">
            <v>0</v>
          </cell>
          <cell r="K129">
            <v>0</v>
          </cell>
          <cell r="L129">
            <v>0</v>
          </cell>
          <cell r="M129">
            <v>0</v>
          </cell>
          <cell r="N129">
            <v>15000000</v>
          </cell>
        </row>
        <row r="130">
          <cell r="A130" t="str">
            <v>05.01.5.2.2.16.03</v>
          </cell>
          <cell r="B130" t="str">
            <v>Belanja Beasiswa Tugas Belajar S2</v>
          </cell>
          <cell r="C130">
            <v>30000000</v>
          </cell>
          <cell r="D130">
            <v>0</v>
          </cell>
          <cell r="E130">
            <v>0</v>
          </cell>
          <cell r="F130">
            <v>0</v>
          </cell>
          <cell r="H130">
            <v>0</v>
          </cell>
          <cell r="I130">
            <v>0</v>
          </cell>
          <cell r="J130">
            <v>0</v>
          </cell>
          <cell r="K130">
            <v>0</v>
          </cell>
          <cell r="L130">
            <v>0</v>
          </cell>
          <cell r="M130">
            <v>0</v>
          </cell>
          <cell r="N130">
            <v>30000000</v>
          </cell>
        </row>
        <row r="131">
          <cell r="A131" t="str">
            <v>05.01.5.2.2.17.01</v>
          </cell>
          <cell r="B131" t="str">
            <v>Belanja Kursus-kursus Singkat / Pelatihan</v>
          </cell>
          <cell r="C131">
            <v>81180000</v>
          </cell>
          <cell r="D131">
            <v>0</v>
          </cell>
          <cell r="E131">
            <v>0</v>
          </cell>
          <cell r="F131">
            <v>0</v>
          </cell>
          <cell r="H131">
            <v>0</v>
          </cell>
          <cell r="I131">
            <v>0</v>
          </cell>
          <cell r="J131">
            <v>0</v>
          </cell>
          <cell r="K131">
            <v>0</v>
          </cell>
          <cell r="L131">
            <v>0</v>
          </cell>
          <cell r="M131">
            <v>0</v>
          </cell>
          <cell r="N131">
            <v>81180000</v>
          </cell>
        </row>
        <row r="132">
          <cell r="A132" t="str">
            <v>05.01.5.2.2.17.02</v>
          </cell>
          <cell r="B132" t="str">
            <v>Belanja Sosialisasi dan Bimbingan Teknis</v>
          </cell>
          <cell r="C132">
            <v>35000000</v>
          </cell>
          <cell r="D132">
            <v>0</v>
          </cell>
          <cell r="E132">
            <v>0</v>
          </cell>
          <cell r="F132">
            <v>0</v>
          </cell>
          <cell r="H132">
            <v>0</v>
          </cell>
          <cell r="I132">
            <v>0</v>
          </cell>
          <cell r="J132">
            <v>0</v>
          </cell>
          <cell r="K132">
            <v>0</v>
          </cell>
          <cell r="L132">
            <v>0</v>
          </cell>
          <cell r="M132">
            <v>0</v>
          </cell>
          <cell r="N132">
            <v>35000000</v>
          </cell>
        </row>
        <row r="134">
          <cell r="A134" t="str">
            <v>06......</v>
          </cell>
          <cell r="B134" t="str">
            <v>PROGRAM PENINGKATAN PENGEMBANGAN SISTEM PELAPORAN CAPAIAN KINERJA DAN KEUANGAN</v>
          </cell>
          <cell r="C134">
            <v>164720000</v>
          </cell>
          <cell r="D134">
            <v>0</v>
          </cell>
          <cell r="E134">
            <v>0</v>
          </cell>
          <cell r="F134">
            <v>0</v>
          </cell>
          <cell r="H134">
            <v>0</v>
          </cell>
          <cell r="I134">
            <v>0</v>
          </cell>
          <cell r="J134">
            <v>0</v>
          </cell>
          <cell r="K134">
            <v>0</v>
          </cell>
          <cell r="L134">
            <v>0</v>
          </cell>
          <cell r="M134">
            <v>0</v>
          </cell>
          <cell r="N134">
            <v>164720000</v>
          </cell>
        </row>
        <row r="135">
          <cell r="A135" t="str">
            <v>06.05.....</v>
          </cell>
          <cell r="B135" t="str">
            <v>Penyusunan Pelaporan Keuangan</v>
          </cell>
          <cell r="C135">
            <v>7200000</v>
          </cell>
          <cell r="D135">
            <v>0</v>
          </cell>
          <cell r="E135">
            <v>0</v>
          </cell>
          <cell r="F135">
            <v>0</v>
          </cell>
          <cell r="H135">
            <v>0</v>
          </cell>
          <cell r="I135">
            <v>0</v>
          </cell>
          <cell r="J135">
            <v>0</v>
          </cell>
          <cell r="K135">
            <v>0</v>
          </cell>
          <cell r="L135">
            <v>0</v>
          </cell>
          <cell r="M135">
            <v>0</v>
          </cell>
          <cell r="N135">
            <v>7200000</v>
          </cell>
        </row>
        <row r="136">
          <cell r="A136" t="str">
            <v>06.05.5.2.1.01.04</v>
          </cell>
          <cell r="B136" t="str">
            <v>Honorarium Pengelolaan Keuangan Daerah</v>
          </cell>
          <cell r="C136">
            <v>7200000</v>
          </cell>
          <cell r="D136">
            <v>0</v>
          </cell>
          <cell r="E136">
            <v>0</v>
          </cell>
          <cell r="F136">
            <v>0</v>
          </cell>
          <cell r="H136">
            <v>0</v>
          </cell>
          <cell r="I136">
            <v>0</v>
          </cell>
          <cell r="J136">
            <v>0</v>
          </cell>
          <cell r="K136">
            <v>0</v>
          </cell>
          <cell r="L136">
            <v>0</v>
          </cell>
          <cell r="M136">
            <v>0</v>
          </cell>
          <cell r="N136">
            <v>7200000</v>
          </cell>
        </row>
        <row r="137">
          <cell r="A137" t="str">
            <v>06.06.....</v>
          </cell>
          <cell r="B137" t="str">
            <v>Penyusunan Anggaran dan Pelaporan Rumah Sakit</v>
          </cell>
          <cell r="C137">
            <v>57000000</v>
          </cell>
          <cell r="D137">
            <v>0</v>
          </cell>
          <cell r="E137">
            <v>0</v>
          </cell>
          <cell r="F137">
            <v>0</v>
          </cell>
          <cell r="H137">
            <v>0</v>
          </cell>
          <cell r="I137">
            <v>0</v>
          </cell>
          <cell r="J137">
            <v>0</v>
          </cell>
          <cell r="K137">
            <v>0</v>
          </cell>
          <cell r="L137">
            <v>0</v>
          </cell>
          <cell r="M137">
            <v>0</v>
          </cell>
          <cell r="N137">
            <v>57000000</v>
          </cell>
        </row>
        <row r="138">
          <cell r="A138" t="str">
            <v>06.06.5.2.1.01.01</v>
          </cell>
          <cell r="B138" t="str">
            <v>Honorarium panitia pelaksana kegiatan</v>
          </cell>
          <cell r="C138">
            <v>57000000</v>
          </cell>
          <cell r="D138">
            <v>0</v>
          </cell>
          <cell r="E138">
            <v>0</v>
          </cell>
          <cell r="F138">
            <v>0</v>
          </cell>
          <cell r="H138">
            <v>0</v>
          </cell>
          <cell r="I138">
            <v>0</v>
          </cell>
          <cell r="J138">
            <v>0</v>
          </cell>
          <cell r="K138">
            <v>0</v>
          </cell>
          <cell r="L138">
            <v>0</v>
          </cell>
          <cell r="M138">
            <v>0</v>
          </cell>
          <cell r="N138">
            <v>57000000</v>
          </cell>
        </row>
        <row r="139">
          <cell r="A139" t="str">
            <v>06.07.....</v>
          </cell>
          <cell r="B139" t="str">
            <v>Pemeliharaan Billing System</v>
          </cell>
          <cell r="C139">
            <v>100520000</v>
          </cell>
          <cell r="D139">
            <v>0</v>
          </cell>
          <cell r="E139">
            <v>0</v>
          </cell>
          <cell r="F139">
            <v>0</v>
          </cell>
          <cell r="H139">
            <v>0</v>
          </cell>
          <cell r="I139">
            <v>0</v>
          </cell>
          <cell r="J139">
            <v>0</v>
          </cell>
          <cell r="K139">
            <v>0</v>
          </cell>
          <cell r="L139">
            <v>0</v>
          </cell>
          <cell r="M139">
            <v>0</v>
          </cell>
          <cell r="N139">
            <v>100520000</v>
          </cell>
        </row>
        <row r="140">
          <cell r="A140" t="str">
            <v>06.07.5.2.1.01.01</v>
          </cell>
          <cell r="B140" t="str">
            <v>Honorarium Panitia Pelaksana Kegiatan</v>
          </cell>
          <cell r="C140">
            <v>1320000</v>
          </cell>
          <cell r="D140">
            <v>0</v>
          </cell>
          <cell r="E140">
            <v>0</v>
          </cell>
          <cell r="F140">
            <v>0</v>
          </cell>
          <cell r="H140">
            <v>0</v>
          </cell>
          <cell r="I140">
            <v>0</v>
          </cell>
          <cell r="J140">
            <v>0</v>
          </cell>
          <cell r="K140">
            <v>0</v>
          </cell>
          <cell r="L140">
            <v>0</v>
          </cell>
          <cell r="M140">
            <v>0</v>
          </cell>
          <cell r="N140">
            <v>1320000</v>
          </cell>
        </row>
        <row r="141">
          <cell r="A141" t="str">
            <v>06.07.5.2.1.01.05</v>
          </cell>
          <cell r="B141" t="str">
            <v>Honorarium Instruktur/Narasumber ( Hr. Tim Billing System)</v>
          </cell>
          <cell r="C141">
            <v>19200000</v>
          </cell>
          <cell r="D141">
            <v>0</v>
          </cell>
          <cell r="E141">
            <v>0</v>
          </cell>
          <cell r="F141">
            <v>0</v>
          </cell>
          <cell r="H141">
            <v>0</v>
          </cell>
          <cell r="I141">
            <v>0</v>
          </cell>
          <cell r="J141">
            <v>0</v>
          </cell>
          <cell r="K141">
            <v>0</v>
          </cell>
          <cell r="L141">
            <v>0</v>
          </cell>
          <cell r="M141">
            <v>0</v>
          </cell>
          <cell r="N141">
            <v>19200000</v>
          </cell>
        </row>
        <row r="142">
          <cell r="A142" t="str">
            <v>06.07.5.2.2.20.18</v>
          </cell>
          <cell r="B142" t="str">
            <v>Belanja pemeliharaan Jaringan Air, Listrik dan Telepon</v>
          </cell>
          <cell r="C142">
            <v>80000000</v>
          </cell>
          <cell r="D142">
            <v>0</v>
          </cell>
          <cell r="E142">
            <v>0</v>
          </cell>
          <cell r="F142">
            <v>0</v>
          </cell>
          <cell r="H142">
            <v>0</v>
          </cell>
          <cell r="I142">
            <v>0</v>
          </cell>
          <cell r="J142">
            <v>0</v>
          </cell>
          <cell r="K142">
            <v>0</v>
          </cell>
          <cell r="L142">
            <v>0</v>
          </cell>
          <cell r="M142">
            <v>0</v>
          </cell>
          <cell r="N142">
            <v>80000000</v>
          </cell>
        </row>
        <row r="144">
          <cell r="A144" t="str">
            <v>19......</v>
          </cell>
          <cell r="B144" t="str">
            <v>PROGRAM PROMOSI KESEHATAN DAN PEMBERDAYAAN MASYARAKAT</v>
          </cell>
          <cell r="C144">
            <v>108320000</v>
          </cell>
          <cell r="D144">
            <v>0</v>
          </cell>
          <cell r="E144">
            <v>0</v>
          </cell>
          <cell r="F144">
            <v>0</v>
          </cell>
          <cell r="H144">
            <v>0</v>
          </cell>
          <cell r="I144">
            <v>0</v>
          </cell>
          <cell r="J144">
            <v>0</v>
          </cell>
          <cell r="K144">
            <v>0</v>
          </cell>
          <cell r="L144">
            <v>0</v>
          </cell>
          <cell r="M144">
            <v>0</v>
          </cell>
          <cell r="N144">
            <v>108320000</v>
          </cell>
        </row>
        <row r="145">
          <cell r="A145" t="str">
            <v>19.06.....</v>
          </cell>
          <cell r="B145" t="str">
            <v>Peningkatan Promosi Pelayanan Kesehatan Di Rs</v>
          </cell>
          <cell r="C145">
            <v>108320000</v>
          </cell>
          <cell r="D145">
            <v>0</v>
          </cell>
          <cell r="E145">
            <v>0</v>
          </cell>
          <cell r="F145">
            <v>0</v>
          </cell>
          <cell r="H145">
            <v>0</v>
          </cell>
          <cell r="I145">
            <v>0</v>
          </cell>
          <cell r="J145">
            <v>0</v>
          </cell>
          <cell r="K145">
            <v>0</v>
          </cell>
          <cell r="L145">
            <v>0</v>
          </cell>
          <cell r="M145">
            <v>0</v>
          </cell>
          <cell r="N145">
            <v>108320000</v>
          </cell>
        </row>
        <row r="146">
          <cell r="A146" t="str">
            <v>19.06.5.2.1.01.01</v>
          </cell>
          <cell r="B146" t="str">
            <v>Honorarium Panitia Pelaksana Kegiatan</v>
          </cell>
          <cell r="C146">
            <v>1320000</v>
          </cell>
          <cell r="D146">
            <v>0</v>
          </cell>
          <cell r="E146">
            <v>0</v>
          </cell>
          <cell r="F146">
            <v>0</v>
          </cell>
          <cell r="H146">
            <v>0</v>
          </cell>
          <cell r="I146">
            <v>0</v>
          </cell>
          <cell r="J146">
            <v>0</v>
          </cell>
          <cell r="K146">
            <v>0</v>
          </cell>
          <cell r="L146">
            <v>0</v>
          </cell>
          <cell r="M146">
            <v>0</v>
          </cell>
          <cell r="N146">
            <v>1320000</v>
          </cell>
        </row>
        <row r="147">
          <cell r="A147" t="str">
            <v>19.06.5.2.2.03.12</v>
          </cell>
          <cell r="B147" t="str">
            <v>Belanja Dokumentasi dan Dekorasi</v>
          </cell>
          <cell r="C147">
            <v>30000000</v>
          </cell>
          <cell r="D147">
            <v>0</v>
          </cell>
          <cell r="E147">
            <v>0</v>
          </cell>
          <cell r="F147">
            <v>0</v>
          </cell>
          <cell r="H147">
            <v>0</v>
          </cell>
          <cell r="I147">
            <v>0</v>
          </cell>
          <cell r="J147">
            <v>0</v>
          </cell>
          <cell r="K147">
            <v>0</v>
          </cell>
          <cell r="L147">
            <v>0</v>
          </cell>
          <cell r="M147">
            <v>0</v>
          </cell>
          <cell r="N147">
            <v>30000000</v>
          </cell>
        </row>
        <row r="148">
          <cell r="A148" t="str">
            <v>19.06.5.2.2.06.01</v>
          </cell>
          <cell r="B148" t="str">
            <v>Belanja Cetak dan Penggandaan</v>
          </cell>
          <cell r="C148">
            <v>27500000</v>
          </cell>
          <cell r="D148">
            <v>0</v>
          </cell>
          <cell r="E148">
            <v>0</v>
          </cell>
          <cell r="F148">
            <v>0</v>
          </cell>
          <cell r="H148">
            <v>0</v>
          </cell>
          <cell r="I148">
            <v>0</v>
          </cell>
          <cell r="J148">
            <v>0</v>
          </cell>
          <cell r="K148">
            <v>0</v>
          </cell>
          <cell r="L148">
            <v>0</v>
          </cell>
          <cell r="M148">
            <v>0</v>
          </cell>
          <cell r="N148">
            <v>27500000</v>
          </cell>
        </row>
        <row r="149">
          <cell r="A149" t="str">
            <v>19.06.5.2.2.07.02</v>
          </cell>
          <cell r="B149" t="str">
            <v>Belanja Sewa Kantor / Gedung / Gudang / Parkir</v>
          </cell>
          <cell r="C149">
            <v>2000000</v>
          </cell>
          <cell r="D149">
            <v>0</v>
          </cell>
          <cell r="E149">
            <v>0</v>
          </cell>
          <cell r="F149">
            <v>0</v>
          </cell>
          <cell r="H149">
            <v>0</v>
          </cell>
          <cell r="I149">
            <v>0</v>
          </cell>
          <cell r="J149">
            <v>0</v>
          </cell>
          <cell r="K149">
            <v>0</v>
          </cell>
          <cell r="L149">
            <v>0</v>
          </cell>
          <cell r="M149">
            <v>0</v>
          </cell>
          <cell r="N149">
            <v>2000000</v>
          </cell>
        </row>
        <row r="150">
          <cell r="A150" t="str">
            <v>19.06.5.2.2.10.01</v>
          </cell>
          <cell r="B150" t="str">
            <v>Belanja Sewa Meja dan Kursi</v>
          </cell>
          <cell r="C150">
            <v>2000000</v>
          </cell>
          <cell r="D150">
            <v>0</v>
          </cell>
          <cell r="E150">
            <v>0</v>
          </cell>
          <cell r="F150">
            <v>0</v>
          </cell>
          <cell r="H150">
            <v>0</v>
          </cell>
          <cell r="I150">
            <v>0</v>
          </cell>
          <cell r="J150">
            <v>0</v>
          </cell>
          <cell r="K150">
            <v>0</v>
          </cell>
          <cell r="L150">
            <v>0</v>
          </cell>
          <cell r="M150">
            <v>0</v>
          </cell>
          <cell r="N150">
            <v>2000000</v>
          </cell>
        </row>
        <row r="151">
          <cell r="A151" t="str">
            <v>19.06.5.2.2.10.05</v>
          </cell>
          <cell r="B151" t="str">
            <v>Belanja Sewa Tenda</v>
          </cell>
          <cell r="C151">
            <v>3000000</v>
          </cell>
          <cell r="D151">
            <v>0</v>
          </cell>
          <cell r="E151">
            <v>0</v>
          </cell>
          <cell r="F151">
            <v>0</v>
          </cell>
          <cell r="H151">
            <v>0</v>
          </cell>
          <cell r="I151">
            <v>0</v>
          </cell>
          <cell r="J151">
            <v>0</v>
          </cell>
          <cell r="K151">
            <v>0</v>
          </cell>
          <cell r="L151">
            <v>0</v>
          </cell>
          <cell r="M151">
            <v>0</v>
          </cell>
          <cell r="N151">
            <v>3000000</v>
          </cell>
        </row>
        <row r="152">
          <cell r="A152" t="str">
            <v>19.06.5.2.2.10.07</v>
          </cell>
          <cell r="B152" t="str">
            <v>Belanja Sewa Sound System</v>
          </cell>
          <cell r="C152">
            <v>7500000</v>
          </cell>
          <cell r="D152">
            <v>0</v>
          </cell>
          <cell r="E152">
            <v>0</v>
          </cell>
          <cell r="F152">
            <v>0</v>
          </cell>
          <cell r="H152">
            <v>0</v>
          </cell>
          <cell r="I152">
            <v>0</v>
          </cell>
          <cell r="J152">
            <v>0</v>
          </cell>
          <cell r="K152">
            <v>0</v>
          </cell>
          <cell r="L152">
            <v>0</v>
          </cell>
          <cell r="M152">
            <v>0</v>
          </cell>
          <cell r="N152">
            <v>7500000</v>
          </cell>
        </row>
        <row r="153">
          <cell r="A153" t="str">
            <v>19.06.5.2.2.11.03</v>
          </cell>
          <cell r="B153" t="str">
            <v>Belanja Makanan dan Minuman Tamu ( Mamin Promosi )</v>
          </cell>
          <cell r="C153">
            <v>15000000</v>
          </cell>
          <cell r="D153">
            <v>0</v>
          </cell>
          <cell r="E153">
            <v>0</v>
          </cell>
          <cell r="F153">
            <v>0</v>
          </cell>
          <cell r="H153">
            <v>0</v>
          </cell>
          <cell r="I153">
            <v>0</v>
          </cell>
          <cell r="J153">
            <v>0</v>
          </cell>
          <cell r="K153">
            <v>0</v>
          </cell>
          <cell r="L153">
            <v>0</v>
          </cell>
          <cell r="M153">
            <v>0</v>
          </cell>
          <cell r="N153">
            <v>15000000</v>
          </cell>
        </row>
        <row r="154">
          <cell r="A154" t="str">
            <v>19.06.5.2.2.23.01</v>
          </cell>
          <cell r="B154" t="str">
            <v>Belanja Pengadaan Hadiah</v>
          </cell>
          <cell r="C154">
            <v>20000000</v>
          </cell>
          <cell r="D154">
            <v>0</v>
          </cell>
          <cell r="E154">
            <v>0</v>
          </cell>
          <cell r="F154">
            <v>0</v>
          </cell>
          <cell r="H154">
            <v>0</v>
          </cell>
          <cell r="I154">
            <v>0</v>
          </cell>
          <cell r="J154">
            <v>0</v>
          </cell>
          <cell r="K154">
            <v>0</v>
          </cell>
          <cell r="L154">
            <v>0</v>
          </cell>
          <cell r="M154">
            <v>0</v>
          </cell>
          <cell r="N154">
            <v>20000000</v>
          </cell>
        </row>
        <row r="156">
          <cell r="A156" t="str">
            <v>26......</v>
          </cell>
          <cell r="B156" t="str">
            <v>PROGRAM PENGADAAN, PENINGKATAN DAN PERBAIKAN SARANA DAN PRASARANA RUMAH SAKIT</v>
          </cell>
          <cell r="C156">
            <v>14892159372</v>
          </cell>
          <cell r="D156">
            <v>0</v>
          </cell>
          <cell r="E156">
            <v>0</v>
          </cell>
          <cell r="F156">
            <v>0</v>
          </cell>
          <cell r="H156">
            <v>0</v>
          </cell>
          <cell r="I156">
            <v>0</v>
          </cell>
          <cell r="J156">
            <v>145050695</v>
          </cell>
          <cell r="K156">
            <v>342438499</v>
          </cell>
          <cell r="L156">
            <v>487489194</v>
          </cell>
          <cell r="M156">
            <v>487489194</v>
          </cell>
          <cell r="N156">
            <v>14404670178</v>
          </cell>
        </row>
        <row r="157">
          <cell r="A157" t="str">
            <v>26.16.....</v>
          </cell>
          <cell r="B157" t="str">
            <v>Pembangunan Instalasi Pengolahan Limbah Rumah Sakit ( DBHCHT)</v>
          </cell>
          <cell r="C157">
            <v>948968069</v>
          </cell>
          <cell r="D157">
            <v>0</v>
          </cell>
          <cell r="E157">
            <v>0</v>
          </cell>
          <cell r="F157">
            <v>0</v>
          </cell>
          <cell r="H157">
            <v>0</v>
          </cell>
          <cell r="I157">
            <v>0</v>
          </cell>
          <cell r="J157">
            <v>0</v>
          </cell>
          <cell r="K157">
            <v>0</v>
          </cell>
          <cell r="L157">
            <v>0</v>
          </cell>
          <cell r="M157">
            <v>0</v>
          </cell>
          <cell r="N157">
            <v>948968069</v>
          </cell>
        </row>
        <row r="158">
          <cell r="A158" t="str">
            <v>26.16.5.2.3.25.04</v>
          </cell>
          <cell r="B158" t="str">
            <v>Belanja Modal pengadaan Instalasi Air Kotor / Limbah</v>
          </cell>
          <cell r="C158">
            <v>948968069</v>
          </cell>
        </row>
        <row r="159">
          <cell r="A159" t="str">
            <v>26.18.....</v>
          </cell>
          <cell r="B159" t="str">
            <v>Pengadaan Alat - Alat Kesehatan Rumah Sakit</v>
          </cell>
          <cell r="C159">
            <v>323529600</v>
          </cell>
        </row>
        <row r="160">
          <cell r="A160" t="str">
            <v>26.18.5.2.3.19.01</v>
          </cell>
          <cell r="B160" t="str">
            <v>Belanja modal pengadaan alat-alat kedokteran umum</v>
          </cell>
          <cell r="C160">
            <v>323529600</v>
          </cell>
          <cell r="D160">
            <v>0</v>
          </cell>
          <cell r="E160">
            <v>0</v>
          </cell>
          <cell r="F160">
            <v>0</v>
          </cell>
          <cell r="H160">
            <v>0</v>
          </cell>
          <cell r="I160">
            <v>0</v>
          </cell>
          <cell r="J160">
            <v>0</v>
          </cell>
          <cell r="K160">
            <v>0</v>
          </cell>
          <cell r="L160">
            <v>0</v>
          </cell>
          <cell r="M160">
            <v>0</v>
          </cell>
          <cell r="N160">
            <v>323529600</v>
          </cell>
        </row>
        <row r="161">
          <cell r="A161" t="str">
            <v>26.19.....</v>
          </cell>
          <cell r="B161" t="str">
            <v>Pengadaan Obat - Obatan Rumah Sakit</v>
          </cell>
          <cell r="C161">
            <v>3610620658</v>
          </cell>
          <cell r="D161">
            <v>0</v>
          </cell>
          <cell r="E161">
            <v>0</v>
          </cell>
          <cell r="F161">
            <v>0</v>
          </cell>
          <cell r="H161">
            <v>0</v>
          </cell>
          <cell r="I161">
            <v>0</v>
          </cell>
          <cell r="J161">
            <v>53989097</v>
          </cell>
          <cell r="K161">
            <v>151903891</v>
          </cell>
          <cell r="L161">
            <v>205892988</v>
          </cell>
          <cell r="M161">
            <v>205892988</v>
          </cell>
          <cell r="N161">
            <v>3404727670</v>
          </cell>
        </row>
        <row r="162">
          <cell r="A162" t="str">
            <v>26.19.5.2.2.02.04</v>
          </cell>
          <cell r="B162" t="str">
            <v>Belanja bahan obat-obatan</v>
          </cell>
          <cell r="C162">
            <v>3610620658</v>
          </cell>
          <cell r="D162">
            <v>0</v>
          </cell>
          <cell r="E162">
            <v>0</v>
          </cell>
          <cell r="F162">
            <v>0</v>
          </cell>
          <cell r="H162">
            <v>0</v>
          </cell>
          <cell r="I162">
            <v>0</v>
          </cell>
          <cell r="J162">
            <v>53989097</v>
          </cell>
          <cell r="K162">
            <v>151903891</v>
          </cell>
          <cell r="L162">
            <v>205892988</v>
          </cell>
          <cell r="M162">
            <v>205892988</v>
          </cell>
          <cell r="N162">
            <v>3404727670</v>
          </cell>
        </row>
        <row r="163">
          <cell r="A163" t="str">
            <v>26.22.....</v>
          </cell>
          <cell r="B163" t="str">
            <v>Pengadaan Perlangkapan Rumah Tangga RS</v>
          </cell>
          <cell r="C163">
            <v>20000000</v>
          </cell>
          <cell r="D163">
            <v>0</v>
          </cell>
          <cell r="E163">
            <v>0</v>
          </cell>
          <cell r="F163">
            <v>0</v>
          </cell>
          <cell r="H163">
            <v>0</v>
          </cell>
          <cell r="I163">
            <v>0</v>
          </cell>
          <cell r="J163">
            <v>0</v>
          </cell>
          <cell r="K163">
            <v>0</v>
          </cell>
          <cell r="L163">
            <v>0</v>
          </cell>
          <cell r="M163">
            <v>0</v>
          </cell>
          <cell r="N163">
            <v>20000000</v>
          </cell>
        </row>
        <row r="164">
          <cell r="A164" t="str">
            <v>26.22.5.2.3.14.13</v>
          </cell>
          <cell r="B164" t="str">
            <v xml:space="preserve">Belanja Modal Pengadaan Peralatan Dapur </v>
          </cell>
          <cell r="C164">
            <v>20000000</v>
          </cell>
          <cell r="D164">
            <v>0</v>
          </cell>
          <cell r="E164">
            <v>0</v>
          </cell>
          <cell r="F164">
            <v>0</v>
          </cell>
          <cell r="H164">
            <v>0</v>
          </cell>
          <cell r="I164">
            <v>0</v>
          </cell>
          <cell r="J164">
            <v>0</v>
          </cell>
          <cell r="K164">
            <v>0</v>
          </cell>
          <cell r="L164">
            <v>0</v>
          </cell>
          <cell r="M164">
            <v>0</v>
          </cell>
          <cell r="N164">
            <v>20000000</v>
          </cell>
        </row>
        <row r="165">
          <cell r="A165" t="str">
            <v>26.23.....</v>
          </cell>
          <cell r="B165" t="str">
            <v>Pengadaan Bahan - Bahan Logistik Rumah Sakit</v>
          </cell>
          <cell r="C165">
            <v>708300000</v>
          </cell>
          <cell r="D165">
            <v>0</v>
          </cell>
          <cell r="E165">
            <v>0</v>
          </cell>
          <cell r="F165">
            <v>0</v>
          </cell>
          <cell r="H165">
            <v>0</v>
          </cell>
          <cell r="I165">
            <v>0</v>
          </cell>
          <cell r="J165">
            <v>35805498</v>
          </cell>
          <cell r="K165">
            <v>83321428</v>
          </cell>
          <cell r="L165">
            <v>119126926</v>
          </cell>
          <cell r="M165">
            <v>119126926</v>
          </cell>
          <cell r="N165">
            <v>589173074</v>
          </cell>
        </row>
        <row r="166">
          <cell r="A166" t="str">
            <v>26.23.5.2.1.01.01</v>
          </cell>
          <cell r="B166" t="str">
            <v>Honorarium panitia pelaksana kegiatan</v>
          </cell>
          <cell r="C166">
            <v>3300000</v>
          </cell>
          <cell r="D166">
            <v>0</v>
          </cell>
          <cell r="E166">
            <v>0</v>
          </cell>
          <cell r="F166">
            <v>0</v>
          </cell>
          <cell r="H166">
            <v>0</v>
          </cell>
          <cell r="I166">
            <v>0</v>
          </cell>
          <cell r="J166">
            <v>0</v>
          </cell>
          <cell r="K166">
            <v>0</v>
          </cell>
          <cell r="L166">
            <v>0</v>
          </cell>
          <cell r="M166">
            <v>0</v>
          </cell>
          <cell r="N166">
            <v>3300000</v>
          </cell>
        </row>
        <row r="167">
          <cell r="A167" t="str">
            <v>26.23.5.2.2.01.06</v>
          </cell>
          <cell r="B167" t="str">
            <v>Belanja bahan bakar minyak / gas</v>
          </cell>
          <cell r="C167">
            <v>20000000</v>
          </cell>
          <cell r="D167">
            <v>0</v>
          </cell>
          <cell r="E167">
            <v>0</v>
          </cell>
          <cell r="F167">
            <v>0</v>
          </cell>
          <cell r="H167">
            <v>0</v>
          </cell>
          <cell r="I167">
            <v>0</v>
          </cell>
          <cell r="J167">
            <v>0</v>
          </cell>
          <cell r="K167">
            <v>0</v>
          </cell>
          <cell r="L167">
            <v>0</v>
          </cell>
          <cell r="M167">
            <v>0</v>
          </cell>
          <cell r="N167">
            <v>20000000</v>
          </cell>
        </row>
        <row r="168">
          <cell r="A168" t="str">
            <v>26.23.5.2.2.01.08</v>
          </cell>
          <cell r="B168" t="str">
            <v>Belanja pengisian tabung gas</v>
          </cell>
          <cell r="C168">
            <v>50000000</v>
          </cell>
          <cell r="D168">
            <v>0</v>
          </cell>
          <cell r="E168">
            <v>0</v>
          </cell>
          <cell r="F168">
            <v>0</v>
          </cell>
          <cell r="H168">
            <v>0</v>
          </cell>
          <cell r="I168">
            <v>0</v>
          </cell>
          <cell r="J168">
            <v>225000</v>
          </cell>
          <cell r="K168">
            <v>1550000</v>
          </cell>
          <cell r="L168">
            <v>1775000</v>
          </cell>
          <cell r="M168">
            <v>1775000</v>
          </cell>
          <cell r="N168">
            <v>48225000</v>
          </cell>
        </row>
        <row r="169">
          <cell r="A169" t="str">
            <v>26.23.5.2.2.11.04</v>
          </cell>
          <cell r="B169" t="str">
            <v>Belanja makanan dan minuman pasien</v>
          </cell>
          <cell r="C169">
            <v>635000000</v>
          </cell>
          <cell r="D169">
            <v>0</v>
          </cell>
          <cell r="E169">
            <v>0</v>
          </cell>
          <cell r="F169">
            <v>0</v>
          </cell>
          <cell r="H169">
            <v>0</v>
          </cell>
          <cell r="I169">
            <v>0</v>
          </cell>
          <cell r="J169">
            <v>35580498</v>
          </cell>
          <cell r="K169">
            <v>81771428</v>
          </cell>
          <cell r="L169">
            <v>117351926</v>
          </cell>
          <cell r="M169">
            <v>117351926</v>
          </cell>
          <cell r="N169">
            <v>517648074</v>
          </cell>
        </row>
        <row r="170">
          <cell r="A170" t="str">
            <v>26.27.....</v>
          </cell>
          <cell r="B170" t="str">
            <v>Pengadaan Bahan Kesehatan, Bahan Reagen, Bahan Radiologi, Gas/Oksigen dan Darah</v>
          </cell>
          <cell r="C170">
            <v>3606321045</v>
          </cell>
          <cell r="D170">
            <v>0</v>
          </cell>
          <cell r="E170">
            <v>0</v>
          </cell>
          <cell r="F170">
            <v>0</v>
          </cell>
          <cell r="H170">
            <v>0</v>
          </cell>
          <cell r="I170">
            <v>0</v>
          </cell>
          <cell r="J170">
            <v>55256100</v>
          </cell>
          <cell r="K170">
            <v>103913180</v>
          </cell>
          <cell r="L170">
            <v>159169280</v>
          </cell>
          <cell r="M170">
            <v>159169280</v>
          </cell>
          <cell r="N170">
            <v>3447151765</v>
          </cell>
        </row>
        <row r="171">
          <cell r="A171" t="str">
            <v>26.27.5.2.1.01.01</v>
          </cell>
          <cell r="B171" t="str">
            <v>Honorarium panitia pelaksana kegiatan</v>
          </cell>
          <cell r="C171">
            <v>5700000</v>
          </cell>
          <cell r="D171">
            <v>0</v>
          </cell>
          <cell r="E171">
            <v>0</v>
          </cell>
          <cell r="F171">
            <v>0</v>
          </cell>
          <cell r="H171">
            <v>0</v>
          </cell>
          <cell r="I171">
            <v>0</v>
          </cell>
          <cell r="J171">
            <v>0</v>
          </cell>
          <cell r="K171">
            <v>0</v>
          </cell>
          <cell r="L171">
            <v>0</v>
          </cell>
          <cell r="M171">
            <v>0</v>
          </cell>
          <cell r="N171">
            <v>5700000</v>
          </cell>
        </row>
        <row r="172">
          <cell r="A172" t="str">
            <v>26.27.5.2.2.01.09</v>
          </cell>
          <cell r="B172" t="str">
            <v>Belanja pengisian tabung oksigen (O2)</v>
          </cell>
          <cell r="C172">
            <v>323473540</v>
          </cell>
          <cell r="D172">
            <v>0</v>
          </cell>
          <cell r="E172">
            <v>0</v>
          </cell>
          <cell r="F172">
            <v>0</v>
          </cell>
          <cell r="H172">
            <v>0</v>
          </cell>
          <cell r="I172">
            <v>0</v>
          </cell>
          <cell r="J172">
            <v>14850000</v>
          </cell>
          <cell r="K172">
            <v>15466000</v>
          </cell>
          <cell r="L172">
            <v>30316000</v>
          </cell>
          <cell r="M172">
            <v>30316000</v>
          </cell>
          <cell r="N172">
            <v>293157540</v>
          </cell>
        </row>
        <row r="173">
          <cell r="A173" t="str">
            <v>26.27.5.2.2.01.10</v>
          </cell>
          <cell r="B173" t="str">
            <v>Belanja alat kesehatan / alat tab habis pakai</v>
          </cell>
          <cell r="C173">
            <v>2498227876</v>
          </cell>
          <cell r="D173">
            <v>0</v>
          </cell>
          <cell r="E173">
            <v>0</v>
          </cell>
          <cell r="F173">
            <v>0</v>
          </cell>
          <cell r="H173">
            <v>0</v>
          </cell>
          <cell r="I173">
            <v>0</v>
          </cell>
          <cell r="J173">
            <v>21286100</v>
          </cell>
          <cell r="K173">
            <v>56797180</v>
          </cell>
          <cell r="L173">
            <v>78083280</v>
          </cell>
          <cell r="M173">
            <v>78083280</v>
          </cell>
          <cell r="N173">
            <v>2420144596</v>
          </cell>
        </row>
        <row r="174">
          <cell r="A174" t="str">
            <v>26.27.5.2.2.02.05</v>
          </cell>
          <cell r="B174" t="str">
            <v>Belanja bahan kimia</v>
          </cell>
          <cell r="C174">
            <v>778919629</v>
          </cell>
          <cell r="D174">
            <v>0</v>
          </cell>
          <cell r="E174">
            <v>0</v>
          </cell>
          <cell r="F174">
            <v>0</v>
          </cell>
          <cell r="H174">
            <v>0</v>
          </cell>
          <cell r="I174">
            <v>0</v>
          </cell>
          <cell r="J174">
            <v>19120000</v>
          </cell>
          <cell r="K174">
            <v>31650000</v>
          </cell>
          <cell r="L174">
            <v>50770000</v>
          </cell>
          <cell r="M174">
            <v>50770000</v>
          </cell>
          <cell r="N174">
            <v>728149629</v>
          </cell>
        </row>
        <row r="175">
          <cell r="A175" t="str">
            <v>26.30.....</v>
          </cell>
          <cell r="B175" t="str">
            <v>Pengadaan Perlengkapan RS</v>
          </cell>
          <cell r="C175">
            <v>209635000</v>
          </cell>
          <cell r="D175">
            <v>0</v>
          </cell>
          <cell r="E175">
            <v>0</v>
          </cell>
          <cell r="F175">
            <v>0</v>
          </cell>
          <cell r="H175">
            <v>0</v>
          </cell>
          <cell r="I175">
            <v>0</v>
          </cell>
          <cell r="J175">
            <v>0</v>
          </cell>
          <cell r="K175">
            <v>3300000</v>
          </cell>
          <cell r="L175">
            <v>3300000</v>
          </cell>
          <cell r="M175">
            <v>3300000</v>
          </cell>
          <cell r="N175">
            <v>206335000</v>
          </cell>
        </row>
        <row r="176">
          <cell r="A176" t="str">
            <v>26.30.5.2.1.01.01</v>
          </cell>
          <cell r="B176" t="str">
            <v>Honorarium Panitia Pelaksana Kegiatan</v>
          </cell>
          <cell r="C176">
            <v>525000</v>
          </cell>
          <cell r="D176">
            <v>0</v>
          </cell>
          <cell r="E176">
            <v>0</v>
          </cell>
          <cell r="F176">
            <v>0</v>
          </cell>
          <cell r="H176">
            <v>0</v>
          </cell>
          <cell r="I176">
            <v>0</v>
          </cell>
          <cell r="J176">
            <v>0</v>
          </cell>
          <cell r="K176">
            <v>0</v>
          </cell>
          <cell r="L176">
            <v>0</v>
          </cell>
          <cell r="M176">
            <v>0</v>
          </cell>
          <cell r="N176">
            <v>525000</v>
          </cell>
        </row>
        <row r="177">
          <cell r="A177" t="str">
            <v>26.30.5.2.2.02.07</v>
          </cell>
          <cell r="B177" t="str">
            <v>Belanja Bahan Peralatan ( Perlengkapan RS )</v>
          </cell>
          <cell r="C177">
            <v>174110000</v>
          </cell>
          <cell r="D177">
            <v>0</v>
          </cell>
          <cell r="E177">
            <v>0</v>
          </cell>
          <cell r="F177">
            <v>0</v>
          </cell>
          <cell r="H177">
            <v>0</v>
          </cell>
          <cell r="I177">
            <v>0</v>
          </cell>
          <cell r="J177">
            <v>0</v>
          </cell>
          <cell r="K177">
            <v>3300000</v>
          </cell>
          <cell r="L177">
            <v>3300000</v>
          </cell>
          <cell r="M177">
            <v>3300000</v>
          </cell>
          <cell r="N177">
            <v>170810000</v>
          </cell>
        </row>
        <row r="178">
          <cell r="A178" t="str">
            <v>26.30.5.2.3.10.05</v>
          </cell>
          <cell r="B178" t="str">
            <v>Belanja Modal Pengadaan Mesin Cetak Barcode</v>
          </cell>
          <cell r="C178">
            <v>35000000</v>
          </cell>
          <cell r="D178">
            <v>0</v>
          </cell>
          <cell r="E178">
            <v>0</v>
          </cell>
          <cell r="F178">
            <v>0</v>
          </cell>
          <cell r="H178">
            <v>0</v>
          </cell>
          <cell r="I178">
            <v>0</v>
          </cell>
          <cell r="J178">
            <v>0</v>
          </cell>
          <cell r="K178">
            <v>0</v>
          </cell>
          <cell r="L178">
            <v>0</v>
          </cell>
          <cell r="M178">
            <v>0</v>
          </cell>
          <cell r="N178">
            <v>35000000</v>
          </cell>
        </row>
        <row r="179">
          <cell r="A179" t="str">
            <v>26.49.....</v>
          </cell>
          <cell r="B179" t="str">
            <v>Pembangunan Gedung Hemodialisa</v>
          </cell>
          <cell r="C179">
            <v>453300000</v>
          </cell>
          <cell r="D179">
            <v>0</v>
          </cell>
          <cell r="E179">
            <v>0</v>
          </cell>
          <cell r="F179">
            <v>0</v>
          </cell>
          <cell r="H179">
            <v>0</v>
          </cell>
          <cell r="I179">
            <v>0</v>
          </cell>
          <cell r="J179">
            <v>0</v>
          </cell>
          <cell r="K179">
            <v>0</v>
          </cell>
          <cell r="L179">
            <v>0</v>
          </cell>
          <cell r="M179">
            <v>0</v>
          </cell>
          <cell r="N179">
            <v>453300000</v>
          </cell>
        </row>
        <row r="180">
          <cell r="A180" t="str">
            <v>26.49.5.2.3.26.01</v>
          </cell>
          <cell r="B180" t="str">
            <v>Belanja Modal Pengadaan Bangunan Gedung Kantor ( Hemodialisa)</v>
          </cell>
          <cell r="C180">
            <v>453300000</v>
          </cell>
          <cell r="D180">
            <v>0</v>
          </cell>
          <cell r="E180">
            <v>0</v>
          </cell>
          <cell r="F180">
            <v>0</v>
          </cell>
          <cell r="H180">
            <v>0</v>
          </cell>
          <cell r="I180">
            <v>0</v>
          </cell>
          <cell r="J180">
            <v>0</v>
          </cell>
          <cell r="K180">
            <v>0</v>
          </cell>
          <cell r="L180">
            <v>0</v>
          </cell>
          <cell r="M180">
            <v>0</v>
          </cell>
          <cell r="N180">
            <v>453300000</v>
          </cell>
        </row>
        <row r="181">
          <cell r="A181" t="str">
            <v>26.50.....</v>
          </cell>
          <cell r="B181" t="str">
            <v>Pengembangan ruang IGD dan ruang tempat tidur kelas III ( DAK/pendamping DAK )</v>
          </cell>
          <cell r="C181">
            <v>3757100000</v>
          </cell>
          <cell r="D181">
            <v>0</v>
          </cell>
          <cell r="E181">
            <v>0</v>
          </cell>
          <cell r="F181">
            <v>0</v>
          </cell>
          <cell r="H181">
            <v>0</v>
          </cell>
          <cell r="I181">
            <v>0</v>
          </cell>
          <cell r="J181">
            <v>0</v>
          </cell>
          <cell r="K181">
            <v>0</v>
          </cell>
          <cell r="L181">
            <v>0</v>
          </cell>
          <cell r="M181">
            <v>0</v>
          </cell>
          <cell r="N181">
            <v>3757100000</v>
          </cell>
        </row>
        <row r="182">
          <cell r="A182" t="str">
            <v>26.50.5.2.3.19.15</v>
          </cell>
          <cell r="B182" t="str">
            <v>Belanja Modal Pengadaan Alat-alat Kedokteran Medis dan Non Medis</v>
          </cell>
          <cell r="C182">
            <v>3757100000</v>
          </cell>
          <cell r="D182">
            <v>0</v>
          </cell>
          <cell r="E182">
            <v>0</v>
          </cell>
          <cell r="F182">
            <v>0</v>
          </cell>
          <cell r="H182">
            <v>0</v>
          </cell>
          <cell r="I182">
            <v>0</v>
          </cell>
          <cell r="J182">
            <v>0</v>
          </cell>
          <cell r="K182">
            <v>0</v>
          </cell>
          <cell r="L182">
            <v>0</v>
          </cell>
          <cell r="M182">
            <v>0</v>
          </cell>
          <cell r="N182">
            <v>3757100000</v>
          </cell>
        </row>
        <row r="183">
          <cell r="A183" t="str">
            <v>26.51.....</v>
          </cell>
          <cell r="B183" t="str">
            <v>Pembangunan Gudang Rumah Sakit</v>
          </cell>
          <cell r="C183">
            <v>878675000</v>
          </cell>
          <cell r="D183">
            <v>0</v>
          </cell>
          <cell r="E183">
            <v>0</v>
          </cell>
          <cell r="F183">
            <v>0</v>
          </cell>
          <cell r="H183">
            <v>0</v>
          </cell>
          <cell r="I183">
            <v>0</v>
          </cell>
          <cell r="J183">
            <v>0</v>
          </cell>
          <cell r="K183">
            <v>0</v>
          </cell>
          <cell r="L183">
            <v>0</v>
          </cell>
          <cell r="M183">
            <v>0</v>
          </cell>
          <cell r="N183">
            <v>878675000</v>
          </cell>
        </row>
        <row r="184">
          <cell r="A184" t="str">
            <v>26.51.5.2.3.26.04</v>
          </cell>
          <cell r="B184" t="str">
            <v>Belanja Modal Pengadaan Bangunan Gedung</v>
          </cell>
          <cell r="C184">
            <v>878675000</v>
          </cell>
          <cell r="D184">
            <v>0</v>
          </cell>
          <cell r="E184">
            <v>0</v>
          </cell>
          <cell r="F184">
            <v>0</v>
          </cell>
          <cell r="H184">
            <v>0</v>
          </cell>
          <cell r="I184">
            <v>0</v>
          </cell>
          <cell r="J184">
            <v>0</v>
          </cell>
          <cell r="K184">
            <v>0</v>
          </cell>
          <cell r="L184">
            <v>0</v>
          </cell>
          <cell r="M184">
            <v>0</v>
          </cell>
          <cell r="N184">
            <v>878675000</v>
          </cell>
        </row>
        <row r="185">
          <cell r="A185" t="str">
            <v>26.52.....</v>
          </cell>
          <cell r="B185" t="str">
            <v>Rehabilitasi IGD, Peralatan IGD dan TT Set kelas III (Pemdamping DAK)</v>
          </cell>
          <cell r="C185">
            <v>375710000</v>
          </cell>
          <cell r="D185">
            <v>0</v>
          </cell>
          <cell r="E185">
            <v>0</v>
          </cell>
          <cell r="F185">
            <v>0</v>
          </cell>
          <cell r="H185">
            <v>0</v>
          </cell>
          <cell r="I185">
            <v>0</v>
          </cell>
          <cell r="J185">
            <v>0</v>
          </cell>
          <cell r="K185">
            <v>0</v>
          </cell>
          <cell r="L185">
            <v>0</v>
          </cell>
          <cell r="M185">
            <v>0</v>
          </cell>
          <cell r="N185">
            <v>375710000</v>
          </cell>
        </row>
        <row r="186">
          <cell r="A186" t="str">
            <v>26.52.5.2.3.19.15</v>
          </cell>
          <cell r="B186" t="str">
            <v>Belanja Modal Pengadaan Alat-alat Kedokteran Medis dan Non Medis</v>
          </cell>
          <cell r="C186">
            <v>375710000</v>
          </cell>
          <cell r="D186">
            <v>0</v>
          </cell>
          <cell r="E186">
            <v>0</v>
          </cell>
          <cell r="F186">
            <v>0</v>
          </cell>
          <cell r="H186">
            <v>0</v>
          </cell>
          <cell r="I186">
            <v>0</v>
          </cell>
          <cell r="J186">
            <v>0</v>
          </cell>
          <cell r="K186">
            <v>0</v>
          </cell>
          <cell r="L186">
            <v>0</v>
          </cell>
          <cell r="M186">
            <v>0</v>
          </cell>
          <cell r="N186">
            <v>375710000</v>
          </cell>
        </row>
        <row r="188">
          <cell r="A188" t="str">
            <v>27......</v>
          </cell>
          <cell r="B188" t="str">
            <v>PROGRAM PEMELIHARAAN SARANA DAN PRASARANA RUMAH SAKIT</v>
          </cell>
          <cell r="C188">
            <v>694177000</v>
          </cell>
          <cell r="D188">
            <v>0</v>
          </cell>
          <cell r="E188">
            <v>0</v>
          </cell>
          <cell r="F188">
            <v>0</v>
          </cell>
          <cell r="H188">
            <v>0</v>
          </cell>
          <cell r="I188">
            <v>0</v>
          </cell>
          <cell r="J188">
            <v>3387500</v>
          </cell>
          <cell r="K188">
            <v>8642000</v>
          </cell>
          <cell r="L188">
            <v>12029500</v>
          </cell>
          <cell r="M188">
            <v>12029500</v>
          </cell>
          <cell r="N188">
            <v>682147500</v>
          </cell>
        </row>
        <row r="189">
          <cell r="A189" t="str">
            <v>27.01.....</v>
          </cell>
          <cell r="B189" t="str">
            <v>Pemeliharaan Rutin / Berkala Rumah Sakit</v>
          </cell>
          <cell r="C189">
            <v>323700000</v>
          </cell>
          <cell r="D189">
            <v>0</v>
          </cell>
          <cell r="E189">
            <v>0</v>
          </cell>
          <cell r="F189">
            <v>0</v>
          </cell>
          <cell r="H189">
            <v>0</v>
          </cell>
          <cell r="I189">
            <v>0</v>
          </cell>
          <cell r="J189">
            <v>0</v>
          </cell>
          <cell r="K189">
            <v>0</v>
          </cell>
          <cell r="L189">
            <v>0</v>
          </cell>
          <cell r="M189">
            <v>0</v>
          </cell>
          <cell r="N189">
            <v>323700000</v>
          </cell>
        </row>
        <row r="190">
          <cell r="A190" t="str">
            <v>27.01.5.2.1.01.01</v>
          </cell>
          <cell r="B190" t="str">
            <v>Honorarium panitia pelaksana kegiatan</v>
          </cell>
          <cell r="C190">
            <v>2100000</v>
          </cell>
          <cell r="D190">
            <v>0</v>
          </cell>
          <cell r="E190">
            <v>0</v>
          </cell>
          <cell r="F190">
            <v>0</v>
          </cell>
          <cell r="H190">
            <v>0</v>
          </cell>
          <cell r="I190">
            <v>0</v>
          </cell>
          <cell r="J190">
            <v>0</v>
          </cell>
          <cell r="K190">
            <v>0</v>
          </cell>
          <cell r="L190">
            <v>0</v>
          </cell>
          <cell r="M190">
            <v>0</v>
          </cell>
          <cell r="N190">
            <v>2100000</v>
          </cell>
        </row>
        <row r="191">
          <cell r="A191" t="str">
            <v>27.01.5.2.1.02.03</v>
          </cell>
          <cell r="B191" t="str">
            <v>Honorarium Pelaksana Kegiatan Non PNS ( jasa Pihak Ketiga)</v>
          </cell>
          <cell r="C191">
            <v>321600000</v>
          </cell>
          <cell r="D191">
            <v>0</v>
          </cell>
          <cell r="E191">
            <v>0</v>
          </cell>
          <cell r="F191">
            <v>0</v>
          </cell>
          <cell r="H191">
            <v>0</v>
          </cell>
          <cell r="I191">
            <v>0</v>
          </cell>
          <cell r="J191">
            <v>0</v>
          </cell>
          <cell r="K191">
            <v>0</v>
          </cell>
          <cell r="L191">
            <v>0</v>
          </cell>
          <cell r="M191">
            <v>0</v>
          </cell>
          <cell r="N191">
            <v>321600000</v>
          </cell>
        </row>
        <row r="192">
          <cell r="A192" t="str">
            <v>27.17.....</v>
          </cell>
          <cell r="B192" t="str">
            <v>Pemeliharaan Rutin / Berkala Alat - Alat Kesehatan Rumah Sakit</v>
          </cell>
          <cell r="C192">
            <v>141235000</v>
          </cell>
          <cell r="D192">
            <v>0</v>
          </cell>
          <cell r="E192">
            <v>0</v>
          </cell>
          <cell r="F192">
            <v>0</v>
          </cell>
          <cell r="H192">
            <v>0</v>
          </cell>
          <cell r="I192">
            <v>0</v>
          </cell>
          <cell r="J192">
            <v>0</v>
          </cell>
          <cell r="K192">
            <v>0</v>
          </cell>
          <cell r="L192">
            <v>0</v>
          </cell>
          <cell r="M192">
            <v>0</v>
          </cell>
          <cell r="N192">
            <v>141235000</v>
          </cell>
        </row>
        <row r="193">
          <cell r="A193" t="str">
            <v>27.17.5.2.1.01.01</v>
          </cell>
          <cell r="B193" t="str">
            <v>Honorarium panitia pelaksana kegiatan</v>
          </cell>
          <cell r="C193">
            <v>660000</v>
          </cell>
          <cell r="D193">
            <v>0</v>
          </cell>
          <cell r="E193">
            <v>0</v>
          </cell>
          <cell r="F193">
            <v>0</v>
          </cell>
          <cell r="H193">
            <v>0</v>
          </cell>
          <cell r="I193">
            <v>0</v>
          </cell>
          <cell r="J193">
            <v>0</v>
          </cell>
          <cell r="K193">
            <v>0</v>
          </cell>
          <cell r="L193">
            <v>0</v>
          </cell>
          <cell r="M193">
            <v>0</v>
          </cell>
          <cell r="N193">
            <v>660000</v>
          </cell>
        </row>
        <row r="194">
          <cell r="A194" t="str">
            <v>27.17.5.2.1.02.03</v>
          </cell>
          <cell r="B194" t="str">
            <v>Honorarium Pelaksana Kegiatan Non PNS ( Upah tenaga kerja)</v>
          </cell>
          <cell r="C194">
            <v>20000000</v>
          </cell>
          <cell r="D194">
            <v>0</v>
          </cell>
          <cell r="E194">
            <v>0</v>
          </cell>
          <cell r="F194">
            <v>0</v>
          </cell>
          <cell r="H194">
            <v>0</v>
          </cell>
          <cell r="I194">
            <v>0</v>
          </cell>
          <cell r="J194">
            <v>0</v>
          </cell>
          <cell r="K194">
            <v>0</v>
          </cell>
          <cell r="L194">
            <v>0</v>
          </cell>
          <cell r="M194">
            <v>0</v>
          </cell>
          <cell r="N194">
            <v>20000000</v>
          </cell>
        </row>
        <row r="195">
          <cell r="A195" t="str">
            <v>27.17.5.2.2.20.15</v>
          </cell>
          <cell r="B195" t="str">
            <v>Belanja Pemeliharaan Alat Kesehatan</v>
          </cell>
          <cell r="C195">
            <v>120575000</v>
          </cell>
          <cell r="D195">
            <v>0</v>
          </cell>
          <cell r="E195">
            <v>0</v>
          </cell>
          <cell r="F195">
            <v>0</v>
          </cell>
          <cell r="H195">
            <v>0</v>
          </cell>
          <cell r="I195">
            <v>0</v>
          </cell>
          <cell r="J195">
            <v>0</v>
          </cell>
          <cell r="K195">
            <v>0</v>
          </cell>
          <cell r="L195">
            <v>0</v>
          </cell>
          <cell r="M195">
            <v>0</v>
          </cell>
          <cell r="N195">
            <v>120575000</v>
          </cell>
        </row>
        <row r="196">
          <cell r="A196" t="str">
            <v>27.18.....</v>
          </cell>
          <cell r="B196" t="str">
            <v>Pemeliharaan Rutin / Berkala Mobil Ambulance / Jenazah</v>
          </cell>
          <cell r="C196">
            <v>127500000</v>
          </cell>
          <cell r="D196">
            <v>0</v>
          </cell>
          <cell r="E196">
            <v>0</v>
          </cell>
          <cell r="F196">
            <v>0</v>
          </cell>
          <cell r="H196">
            <v>0</v>
          </cell>
          <cell r="I196">
            <v>0</v>
          </cell>
          <cell r="J196">
            <v>3387500</v>
          </cell>
          <cell r="K196">
            <v>8642000</v>
          </cell>
          <cell r="L196">
            <v>12029500</v>
          </cell>
          <cell r="M196">
            <v>12029500</v>
          </cell>
          <cell r="N196">
            <v>115470500</v>
          </cell>
        </row>
        <row r="197">
          <cell r="A197" t="str">
            <v>27.18.5.2.1.01.01</v>
          </cell>
          <cell r="B197" t="str">
            <v>Honorarium Panitia Pelaksana Kegiatan</v>
          </cell>
          <cell r="C197">
            <v>2100000</v>
          </cell>
          <cell r="D197">
            <v>0</v>
          </cell>
          <cell r="E197">
            <v>0</v>
          </cell>
          <cell r="F197">
            <v>0</v>
          </cell>
          <cell r="H197">
            <v>0</v>
          </cell>
          <cell r="I197">
            <v>0</v>
          </cell>
          <cell r="J197">
            <v>0</v>
          </cell>
          <cell r="K197">
            <v>0</v>
          </cell>
          <cell r="L197">
            <v>0</v>
          </cell>
          <cell r="M197">
            <v>0</v>
          </cell>
          <cell r="N197">
            <v>2100000</v>
          </cell>
        </row>
        <row r="198">
          <cell r="A198" t="str">
            <v>27.18.5.2.2.05.01</v>
          </cell>
          <cell r="B198" t="str">
            <v>Belanja Jasa service</v>
          </cell>
          <cell r="C198">
            <v>15000000</v>
          </cell>
          <cell r="D198">
            <v>0</v>
          </cell>
          <cell r="E198">
            <v>0</v>
          </cell>
          <cell r="F198">
            <v>0</v>
          </cell>
          <cell r="H198">
            <v>0</v>
          </cell>
          <cell r="I198">
            <v>0</v>
          </cell>
          <cell r="J198">
            <v>47500</v>
          </cell>
          <cell r="K198">
            <v>0</v>
          </cell>
          <cell r="L198">
            <v>47500</v>
          </cell>
          <cell r="M198">
            <v>47500</v>
          </cell>
          <cell r="N198">
            <v>14952500</v>
          </cell>
        </row>
        <row r="199">
          <cell r="A199" t="str">
            <v>27.18.5.2.2.05.02</v>
          </cell>
          <cell r="B199" t="str">
            <v>Belanja Penggantian Suku Cadang</v>
          </cell>
          <cell r="C199">
            <v>17500000</v>
          </cell>
          <cell r="D199">
            <v>0</v>
          </cell>
          <cell r="E199">
            <v>0</v>
          </cell>
          <cell r="F199">
            <v>0</v>
          </cell>
          <cell r="H199">
            <v>0</v>
          </cell>
          <cell r="I199">
            <v>0</v>
          </cell>
          <cell r="J199">
            <v>0</v>
          </cell>
          <cell r="K199">
            <v>0</v>
          </cell>
          <cell r="L199">
            <v>0</v>
          </cell>
          <cell r="M199">
            <v>0</v>
          </cell>
          <cell r="N199">
            <v>17500000</v>
          </cell>
        </row>
        <row r="200">
          <cell r="A200" t="str">
            <v>27.18.5.2.2.05.03</v>
          </cell>
          <cell r="B200" t="str">
            <v>Belanja Bahan Bakar Minyak dan Pelumas</v>
          </cell>
          <cell r="C200">
            <v>90400000</v>
          </cell>
          <cell r="D200">
            <v>0</v>
          </cell>
          <cell r="E200">
            <v>0</v>
          </cell>
          <cell r="F200">
            <v>0</v>
          </cell>
          <cell r="H200">
            <v>0</v>
          </cell>
          <cell r="I200">
            <v>0</v>
          </cell>
          <cell r="J200">
            <v>3340000</v>
          </cell>
          <cell r="K200">
            <v>7686000</v>
          </cell>
          <cell r="L200">
            <v>11026000</v>
          </cell>
          <cell r="M200">
            <v>11026000</v>
          </cell>
          <cell r="N200">
            <v>79374000</v>
          </cell>
        </row>
        <row r="201">
          <cell r="A201" t="str">
            <v>27.18.5.2.2.05.05</v>
          </cell>
          <cell r="B201" t="str">
            <v>Belanja Pengurusan STNK</v>
          </cell>
          <cell r="C201">
            <v>2500000</v>
          </cell>
          <cell r="D201">
            <v>0</v>
          </cell>
          <cell r="E201">
            <v>0</v>
          </cell>
          <cell r="F201">
            <v>0</v>
          </cell>
          <cell r="H201">
            <v>0</v>
          </cell>
          <cell r="I201">
            <v>0</v>
          </cell>
          <cell r="J201">
            <v>0</v>
          </cell>
          <cell r="K201">
            <v>956000</v>
          </cell>
          <cell r="L201">
            <v>956000</v>
          </cell>
          <cell r="M201">
            <v>956000</v>
          </cell>
          <cell r="N201">
            <v>1544000</v>
          </cell>
        </row>
        <row r="202">
          <cell r="A202" t="str">
            <v>27.19.....</v>
          </cell>
          <cell r="B202" t="str">
            <v>Pemeliharaan Rutin / Berkala Mebelair Rumah Sakit</v>
          </cell>
          <cell r="C202">
            <v>21942000</v>
          </cell>
          <cell r="D202">
            <v>0</v>
          </cell>
          <cell r="E202">
            <v>0</v>
          </cell>
          <cell r="F202">
            <v>0</v>
          </cell>
          <cell r="H202">
            <v>0</v>
          </cell>
          <cell r="I202">
            <v>0</v>
          </cell>
          <cell r="J202">
            <v>0</v>
          </cell>
          <cell r="K202">
            <v>0</v>
          </cell>
          <cell r="L202">
            <v>0</v>
          </cell>
          <cell r="M202">
            <v>0</v>
          </cell>
          <cell r="N202">
            <v>21942000</v>
          </cell>
        </row>
        <row r="203">
          <cell r="A203" t="str">
            <v>27.19.5.2.2.20.13</v>
          </cell>
          <cell r="B203" t="str">
            <v>Belanja Pemeliharaan Alat-alat Rumah Tangga</v>
          </cell>
          <cell r="C203">
            <v>21942000</v>
          </cell>
          <cell r="D203">
            <v>0</v>
          </cell>
          <cell r="E203">
            <v>0</v>
          </cell>
          <cell r="F203">
            <v>0</v>
          </cell>
          <cell r="H203">
            <v>0</v>
          </cell>
          <cell r="I203">
            <v>0</v>
          </cell>
          <cell r="J203">
            <v>0</v>
          </cell>
          <cell r="K203">
            <v>0</v>
          </cell>
          <cell r="L203">
            <v>0</v>
          </cell>
          <cell r="M203">
            <v>0</v>
          </cell>
          <cell r="N203">
            <v>21942000</v>
          </cell>
        </row>
        <row r="204">
          <cell r="A204" t="str">
            <v>27.20.....</v>
          </cell>
          <cell r="B204" t="str">
            <v>Pemeliharaan rutin / berkala perlengkapan rumah sakit</v>
          </cell>
          <cell r="C204">
            <v>9800000</v>
          </cell>
          <cell r="D204">
            <v>0</v>
          </cell>
          <cell r="E204">
            <v>0</v>
          </cell>
          <cell r="F204">
            <v>0</v>
          </cell>
          <cell r="H204">
            <v>0</v>
          </cell>
          <cell r="I204">
            <v>0</v>
          </cell>
          <cell r="J204">
            <v>0</v>
          </cell>
          <cell r="K204">
            <v>0</v>
          </cell>
          <cell r="L204">
            <v>0</v>
          </cell>
          <cell r="M204">
            <v>0</v>
          </cell>
          <cell r="N204">
            <v>9800000</v>
          </cell>
        </row>
        <row r="205">
          <cell r="A205" t="str">
            <v>27.20.5.2.1.02.03</v>
          </cell>
          <cell r="B205" t="str">
            <v>Honorarium Pelaksana Kegiatan Non Medis ( Upah Tenaga Kerja )</v>
          </cell>
          <cell r="C205">
            <v>9800000</v>
          </cell>
          <cell r="D205">
            <v>0</v>
          </cell>
          <cell r="E205">
            <v>0</v>
          </cell>
          <cell r="F205">
            <v>0</v>
          </cell>
          <cell r="H205">
            <v>0</v>
          </cell>
          <cell r="I205">
            <v>0</v>
          </cell>
          <cell r="J205">
            <v>0</v>
          </cell>
          <cell r="K205">
            <v>0</v>
          </cell>
          <cell r="L205">
            <v>0</v>
          </cell>
          <cell r="M205">
            <v>0</v>
          </cell>
          <cell r="N205">
            <v>9800000</v>
          </cell>
        </row>
        <row r="206">
          <cell r="A206" t="str">
            <v>27.22.....</v>
          </cell>
          <cell r="B206" t="str">
            <v>Pemeliharaan Rutin / Berkala Generator</v>
          </cell>
          <cell r="C206">
            <v>45000000</v>
          </cell>
          <cell r="D206">
            <v>0</v>
          </cell>
          <cell r="E206">
            <v>0</v>
          </cell>
          <cell r="F206">
            <v>0</v>
          </cell>
          <cell r="H206">
            <v>0</v>
          </cell>
          <cell r="I206">
            <v>0</v>
          </cell>
          <cell r="J206">
            <v>0</v>
          </cell>
          <cell r="K206">
            <v>0</v>
          </cell>
          <cell r="L206">
            <v>0</v>
          </cell>
          <cell r="M206">
            <v>0</v>
          </cell>
          <cell r="N206">
            <v>45000000</v>
          </cell>
        </row>
        <row r="207">
          <cell r="A207" t="str">
            <v>27.22.5.2.2.05.01</v>
          </cell>
          <cell r="B207" t="str">
            <v>Belanja Jasa Service</v>
          </cell>
          <cell r="C207">
            <v>32000000</v>
          </cell>
          <cell r="D207">
            <v>0</v>
          </cell>
          <cell r="E207">
            <v>0</v>
          </cell>
          <cell r="F207">
            <v>0</v>
          </cell>
          <cell r="H207">
            <v>0</v>
          </cell>
          <cell r="I207">
            <v>0</v>
          </cell>
          <cell r="J207">
            <v>0</v>
          </cell>
          <cell r="K207">
            <v>0</v>
          </cell>
          <cell r="L207">
            <v>0</v>
          </cell>
          <cell r="M207">
            <v>0</v>
          </cell>
          <cell r="N207">
            <v>32000000</v>
          </cell>
        </row>
        <row r="208">
          <cell r="A208" t="str">
            <v>27.22.5.2.2.05.03</v>
          </cell>
          <cell r="B208" t="str">
            <v>Belanja Bahan Bakar Minyak dan Pelumas</v>
          </cell>
          <cell r="C208">
            <v>13000000</v>
          </cell>
          <cell r="D208">
            <v>0</v>
          </cell>
          <cell r="E208">
            <v>0</v>
          </cell>
          <cell r="F208">
            <v>0</v>
          </cell>
          <cell r="H208">
            <v>0</v>
          </cell>
          <cell r="I208">
            <v>0</v>
          </cell>
          <cell r="J208">
            <v>0</v>
          </cell>
          <cell r="K208">
            <v>0</v>
          </cell>
          <cell r="L208">
            <v>0</v>
          </cell>
          <cell r="M208">
            <v>0</v>
          </cell>
          <cell r="N208">
            <v>13000000</v>
          </cell>
        </row>
        <row r="209">
          <cell r="A209" t="str">
            <v>27.23.....</v>
          </cell>
          <cell r="B209" t="str">
            <v>Pemeliharaan Taman, Halaman, dan Pagar</v>
          </cell>
          <cell r="C209">
            <v>25000000</v>
          </cell>
          <cell r="D209">
            <v>0</v>
          </cell>
          <cell r="E209">
            <v>0</v>
          </cell>
          <cell r="F209">
            <v>0</v>
          </cell>
          <cell r="H209">
            <v>0</v>
          </cell>
          <cell r="I209">
            <v>0</v>
          </cell>
          <cell r="J209">
            <v>0</v>
          </cell>
          <cell r="K209">
            <v>0</v>
          </cell>
          <cell r="L209">
            <v>0</v>
          </cell>
          <cell r="M209">
            <v>0</v>
          </cell>
          <cell r="N209">
            <v>25000000</v>
          </cell>
        </row>
        <row r="210">
          <cell r="A210" t="str">
            <v>27.23.5.2.2.20.10</v>
          </cell>
          <cell r="B210" t="str">
            <v>Belanja pemeliharaan bangunan pagar/TPA</v>
          </cell>
          <cell r="C210">
            <v>25000000</v>
          </cell>
          <cell r="D210">
            <v>0</v>
          </cell>
          <cell r="E210">
            <v>0</v>
          </cell>
          <cell r="F210">
            <v>0</v>
          </cell>
          <cell r="H210">
            <v>0</v>
          </cell>
          <cell r="I210">
            <v>0</v>
          </cell>
          <cell r="J210">
            <v>0</v>
          </cell>
          <cell r="K210">
            <v>0</v>
          </cell>
          <cell r="L210">
            <v>0</v>
          </cell>
          <cell r="M210">
            <v>0</v>
          </cell>
          <cell r="N210">
            <v>25000000</v>
          </cell>
        </row>
        <row r="212">
          <cell r="A212" t="str">
            <v>33......</v>
          </cell>
          <cell r="B212" t="str">
            <v>PROGRAM PENINGKATAN PELAYANAN KESEHATAN DI RUMAH SAKIT</v>
          </cell>
          <cell r="C212">
            <v>9796220000</v>
          </cell>
          <cell r="D212">
            <v>0</v>
          </cell>
          <cell r="E212">
            <v>0</v>
          </cell>
          <cell r="F212">
            <v>0</v>
          </cell>
          <cell r="H212">
            <v>0</v>
          </cell>
          <cell r="I212">
            <v>0</v>
          </cell>
          <cell r="J212">
            <v>538504897</v>
          </cell>
          <cell r="K212">
            <v>943706741.00000012</v>
          </cell>
          <cell r="L212">
            <v>1482211638</v>
          </cell>
          <cell r="M212">
            <v>1482211638</v>
          </cell>
          <cell r="N212">
            <v>8314008362</v>
          </cell>
        </row>
        <row r="213">
          <cell r="A213" t="str">
            <v>33.01.....</v>
          </cell>
          <cell r="B213" t="str">
            <v>Penyediaan Jasa Pelayanan Medis, Lembur, Sput Dll</v>
          </cell>
          <cell r="C213">
            <v>9776720000</v>
          </cell>
          <cell r="D213">
            <v>0</v>
          </cell>
          <cell r="E213">
            <v>0</v>
          </cell>
          <cell r="F213">
            <v>0</v>
          </cell>
          <cell r="H213">
            <v>0</v>
          </cell>
          <cell r="I213">
            <v>0</v>
          </cell>
          <cell r="J213">
            <v>538504897</v>
          </cell>
          <cell r="K213">
            <v>943706741.00000012</v>
          </cell>
          <cell r="L213">
            <v>1482211638</v>
          </cell>
          <cell r="M213">
            <v>1482211638</v>
          </cell>
          <cell r="N213">
            <v>8294508362</v>
          </cell>
        </row>
        <row r="214">
          <cell r="A214" t="str">
            <v>33.01.5.2.1.01.01</v>
          </cell>
          <cell r="B214" t="str">
            <v>Honorarium panitia pelaksana kegiatan</v>
          </cell>
          <cell r="C214">
            <v>5700000</v>
          </cell>
          <cell r="D214">
            <v>0</v>
          </cell>
          <cell r="E214">
            <v>0</v>
          </cell>
          <cell r="F214">
            <v>0</v>
          </cell>
          <cell r="H214">
            <v>0</v>
          </cell>
          <cell r="I214">
            <v>0</v>
          </cell>
          <cell r="J214">
            <v>0</v>
          </cell>
          <cell r="K214">
            <v>0</v>
          </cell>
          <cell r="L214">
            <v>0</v>
          </cell>
          <cell r="M214">
            <v>0</v>
          </cell>
          <cell r="N214">
            <v>5700000</v>
          </cell>
        </row>
        <row r="215">
          <cell r="A215" t="str">
            <v>33.01.5.2.1.01.04</v>
          </cell>
          <cell r="B215" t="str">
            <v>Honorarium Pengelolaan Keuangan Daerah</v>
          </cell>
          <cell r="C215">
            <v>9475670000</v>
          </cell>
          <cell r="D215">
            <v>0</v>
          </cell>
          <cell r="E215">
            <v>0</v>
          </cell>
          <cell r="F215">
            <v>0</v>
          </cell>
          <cell r="H215">
            <v>0</v>
          </cell>
          <cell r="I215">
            <v>0</v>
          </cell>
          <cell r="J215">
            <v>536991124</v>
          </cell>
          <cell r="K215">
            <v>937383011.68000007</v>
          </cell>
          <cell r="L215">
            <v>1474374135.6800001</v>
          </cell>
          <cell r="M215">
            <v>1474374135.6800001</v>
          </cell>
          <cell r="N215">
            <v>8001295864.3199997</v>
          </cell>
        </row>
        <row r="216">
          <cell r="A216" t="str">
            <v>33.01.5.2.1.02.02</v>
          </cell>
          <cell r="B216" t="str">
            <v>Honorarium pegawai honorer/tidak tetap</v>
          </cell>
          <cell r="C216">
            <v>145350000</v>
          </cell>
          <cell r="D216">
            <v>0</v>
          </cell>
          <cell r="E216">
            <v>0</v>
          </cell>
          <cell r="F216">
            <v>0</v>
          </cell>
          <cell r="H216">
            <v>0</v>
          </cell>
          <cell r="I216">
            <v>0</v>
          </cell>
          <cell r="J216">
            <v>923773</v>
          </cell>
          <cell r="K216">
            <v>1938729.32</v>
          </cell>
          <cell r="L216">
            <v>2862502.3200000003</v>
          </cell>
          <cell r="M216">
            <v>2862502.3200000003</v>
          </cell>
          <cell r="N216">
            <v>142487497.68000001</v>
          </cell>
        </row>
        <row r="217">
          <cell r="A217" t="str">
            <v>33.01.5.2.1.03.01</v>
          </cell>
          <cell r="B217" t="str">
            <v>Uang lembur PNS</v>
          </cell>
          <cell r="C217">
            <v>150000000</v>
          </cell>
          <cell r="D217">
            <v>0</v>
          </cell>
          <cell r="E217">
            <v>0</v>
          </cell>
          <cell r="F217">
            <v>0</v>
          </cell>
          <cell r="H217">
            <v>0</v>
          </cell>
          <cell r="I217">
            <v>0</v>
          </cell>
          <cell r="J217">
            <v>590000</v>
          </cell>
          <cell r="K217">
            <v>4385000</v>
          </cell>
          <cell r="L217">
            <v>4975000</v>
          </cell>
          <cell r="M217">
            <v>4975000</v>
          </cell>
          <cell r="N217">
            <v>145025000</v>
          </cell>
        </row>
        <row r="218">
          <cell r="A218" t="str">
            <v>33.04.....</v>
          </cell>
          <cell r="B218" t="str">
            <v>Penyediaan Biaya Penguburan Jenazah Tidak Mampu</v>
          </cell>
          <cell r="C218">
            <v>19500000</v>
          </cell>
          <cell r="D218">
            <v>0</v>
          </cell>
          <cell r="E218">
            <v>0</v>
          </cell>
          <cell r="F218">
            <v>0</v>
          </cell>
          <cell r="H218">
            <v>0</v>
          </cell>
          <cell r="I218">
            <v>0</v>
          </cell>
          <cell r="J218">
            <v>0</v>
          </cell>
          <cell r="K218">
            <v>0</v>
          </cell>
          <cell r="L218">
            <v>0</v>
          </cell>
          <cell r="M218">
            <v>0</v>
          </cell>
          <cell r="N218">
            <v>19500000</v>
          </cell>
        </row>
        <row r="219">
          <cell r="A219" t="str">
            <v>33.04.5.2.1.02.03</v>
          </cell>
          <cell r="B219" t="str">
            <v>Honorarium Pelaksana Kegiatan Non Medis</v>
          </cell>
          <cell r="C219">
            <v>19500000</v>
          </cell>
          <cell r="D219">
            <v>0</v>
          </cell>
          <cell r="E219">
            <v>0</v>
          </cell>
          <cell r="F219">
            <v>0</v>
          </cell>
          <cell r="H219">
            <v>0</v>
          </cell>
          <cell r="I219">
            <v>0</v>
          </cell>
          <cell r="J219">
            <v>0</v>
          </cell>
          <cell r="K219">
            <v>0</v>
          </cell>
          <cell r="L219">
            <v>0</v>
          </cell>
          <cell r="M219">
            <v>0</v>
          </cell>
          <cell r="N219">
            <v>19500000</v>
          </cell>
        </row>
      </sheetData>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REF"/>
      <sheetName val="Kode"/>
      <sheetName val="BKU"/>
      <sheetName val="Kas Tunai"/>
      <sheetName val="Simpanan Bank"/>
      <sheetName val="Pajak"/>
      <sheetName val="Panjar"/>
      <sheetName val="Rincian Objek"/>
      <sheetName val="alat"/>
      <sheetName val="obat"/>
      <sheetName val="gandaan"/>
      <sheetName val="SPJ005"/>
      <sheetName val="LS"/>
      <sheetName val="LS (2)"/>
      <sheetName val="LPBP Admin"/>
      <sheetName val="LPBP Admin (2)"/>
      <sheetName val="LPKB"/>
      <sheetName val="Sheet1"/>
      <sheetName val="DATA UMUM"/>
      <sheetName val="NOREK"/>
      <sheetName val="STS Januari"/>
      <sheetName val="BKU Bend Penerimaan Jan"/>
      <sheetName val="REG STS"/>
      <sheetName val="BKU Januari"/>
      <sheetName val="LRA"/>
      <sheetName val="LRA (pbp)"/>
      <sheetName val="SPTJM"/>
      <sheetName val="STS Agustus"/>
      <sheetName val="BKU Bend Penerimaan Agustus"/>
      <sheetName val="BKU Agustus"/>
      <sheetName val="STS Juli"/>
      <sheetName val="BKU Bend Penerimaan Juli"/>
      <sheetName val="BKU Juli"/>
      <sheetName val="STS Mei"/>
      <sheetName val="BKU Bend Penerimaan Mei"/>
      <sheetName val="BKU Mei"/>
      <sheetName val="STS Juni"/>
      <sheetName val="BKU Bend Penerimaan Juni"/>
      <sheetName val="BKU Juni"/>
      <sheetName val="LPSAL"/>
      <sheetName val="LAK"/>
      <sheetName val="PENYESUAIAN"/>
      <sheetName val="PERSEDIAAN APBD DINKES"/>
      <sheetName val="LRA-LO"/>
      <sheetName val="LO"/>
      <sheetName val="LPE"/>
      <sheetName val="NRC"/>
      <sheetName val="STS Maret"/>
      <sheetName val="BKU Bend Penerimaan Mar"/>
      <sheetName val="BKU Maret"/>
      <sheetName val="STS April"/>
      <sheetName val="BKU Bend Penerimaan April"/>
      <sheetName val="BKU April"/>
      <sheetName val="STS Februari"/>
      <sheetName val="BKU Bend Penerimaan Feb"/>
      <sheetName val="BKU Pebruari"/>
      <sheetName val="BKU Februari"/>
      <sheetName val="BKU Bend Penerimaan Februari"/>
    </sheetNames>
    <sheetDataSet>
      <sheetData sheetId="0">
        <row r="6">
          <cell r="B6" t="str">
            <v>ANTOK BUDIARTO</v>
          </cell>
        </row>
      </sheetData>
      <sheetData sheetId="1">
        <row r="6">
          <cell r="B6">
            <v>0</v>
          </cell>
        </row>
      </sheetData>
      <sheetData sheetId="2">
        <row r="6">
          <cell r="B6" t="str">
            <v>00.00.5.1.1.01.01</v>
          </cell>
        </row>
        <row r="7">
          <cell r="B7" t="str">
            <v>00.00.5.1.1.01.02</v>
          </cell>
        </row>
        <row r="8">
          <cell r="B8" t="str">
            <v>00.00.5.1.1.01.03</v>
          </cell>
        </row>
        <row r="9">
          <cell r="B9" t="str">
            <v>00.00.5.1.1.01.04</v>
          </cell>
        </row>
        <row r="10">
          <cell r="B10" t="str">
            <v>00.00.5.1.1.01.05</v>
          </cell>
        </row>
        <row r="11">
          <cell r="B11" t="str">
            <v>00.00.5.1.1.01.06</v>
          </cell>
        </row>
        <row r="12">
          <cell r="B12" t="str">
            <v>00.00.5.1.1.01.07</v>
          </cell>
        </row>
        <row r="13">
          <cell r="B13" t="str">
            <v>00.00.5.1.1.01.08</v>
          </cell>
        </row>
        <row r="14">
          <cell r="B14" t="str">
            <v>00.00.5.1.1.01.09</v>
          </cell>
        </row>
        <row r="15">
          <cell r="B15" t="str">
            <v>00.00.5.1.1.02.01</v>
          </cell>
        </row>
        <row r="16">
          <cell r="B16" t="str">
            <v>01......</v>
          </cell>
        </row>
        <row r="17">
          <cell r="B17" t="str">
            <v>01.01.....</v>
          </cell>
        </row>
        <row r="18">
          <cell r="B18" t="str">
            <v>01.01.5.2.2.01.04</v>
          </cell>
        </row>
        <row r="19">
          <cell r="B19" t="str">
            <v>01.01.5.2.2.03.06</v>
          </cell>
        </row>
        <row r="20">
          <cell r="B20" t="str">
            <v>01.02.....</v>
          </cell>
        </row>
        <row r="21">
          <cell r="B21" t="str">
            <v>01.02.5.2.1.01.01</v>
          </cell>
        </row>
        <row r="22">
          <cell r="B22" t="str">
            <v>01.02.5.2.2.03.01</v>
          </cell>
        </row>
        <row r="23">
          <cell r="B23" t="str">
            <v>01.02.5.2.2.03.03</v>
          </cell>
        </row>
        <row r="24">
          <cell r="B24" t="str">
            <v>01.07.....</v>
          </cell>
        </row>
        <row r="25">
          <cell r="B25" t="str">
            <v>01.07.5.2.1.01.01</v>
          </cell>
        </row>
        <row r="26">
          <cell r="B26" t="str">
            <v>01.07.5.2.1.01.05</v>
          </cell>
        </row>
        <row r="27">
          <cell r="B27" t="str">
            <v>01.08.....</v>
          </cell>
        </row>
        <row r="28">
          <cell r="B28" t="str">
            <v>01.08.5.2.1.01.01</v>
          </cell>
        </row>
        <row r="29">
          <cell r="B29" t="str">
            <v>01.08.5.2.1.02.04</v>
          </cell>
        </row>
        <row r="30">
          <cell r="B30" t="str">
            <v>01.10.....</v>
          </cell>
        </row>
        <row r="31">
          <cell r="B31" t="str">
            <v>01.10.5.2.1.01.01</v>
          </cell>
        </row>
        <row r="32">
          <cell r="B32" t="str">
            <v>01.10.5.2.2.01.01</v>
          </cell>
        </row>
        <row r="33">
          <cell r="B33" t="str">
            <v>01.11.....</v>
          </cell>
        </row>
        <row r="34">
          <cell r="B34" t="str">
            <v>01.11.5.2.1.01.01</v>
          </cell>
        </row>
        <row r="35">
          <cell r="B35" t="str">
            <v>01.11.5.2.2.06.01</v>
          </cell>
        </row>
        <row r="36">
          <cell r="B36" t="str">
            <v>01.11.5.2.2.06.02</v>
          </cell>
        </row>
        <row r="37">
          <cell r="B37" t="str">
            <v>01.12.....</v>
          </cell>
        </row>
        <row r="38">
          <cell r="B38" t="str">
            <v>01.12.5.2.1.01.01</v>
          </cell>
        </row>
        <row r="39">
          <cell r="B39" t="str">
            <v>01.12.5.2.2.01.03</v>
          </cell>
        </row>
        <row r="40">
          <cell r="B40" t="str">
            <v>01.13.....</v>
          </cell>
        </row>
        <row r="41">
          <cell r="B41" t="str">
            <v>01.13.5.2.3.11.03</v>
          </cell>
        </row>
        <row r="42">
          <cell r="B42" t="str">
            <v>01.15.....</v>
          </cell>
        </row>
        <row r="43">
          <cell r="B43" t="str">
            <v>01.15.5.2.2.03.04</v>
          </cell>
        </row>
        <row r="44">
          <cell r="B44" t="str">
            <v>01.15.5.2.3.27.16</v>
          </cell>
        </row>
        <row r="45">
          <cell r="B45" t="str">
            <v>01.15.5.2.3.27.21</v>
          </cell>
        </row>
        <row r="46">
          <cell r="B46" t="str">
            <v>01.16.....</v>
          </cell>
        </row>
        <row r="47">
          <cell r="B47" t="str">
            <v>01.16.5.2.1.01.01</v>
          </cell>
        </row>
        <row r="48">
          <cell r="B48" t="str">
            <v>01.16.5.2.2.01.05</v>
          </cell>
        </row>
        <row r="49">
          <cell r="B49" t="str">
            <v>01.17.....</v>
          </cell>
        </row>
        <row r="50">
          <cell r="B50" t="str">
            <v>01.17.5.2.1.01.01</v>
          </cell>
        </row>
        <row r="51">
          <cell r="B51" t="str">
            <v>01.17.5.2.2.11.01</v>
          </cell>
        </row>
        <row r="52">
          <cell r="B52" t="str">
            <v>01.17.5.2.2.11.02</v>
          </cell>
        </row>
        <row r="53">
          <cell r="B53" t="str">
            <v>01.17.5.2.2.11.03</v>
          </cell>
        </row>
        <row r="54">
          <cell r="B54" t="str">
            <v>01.18.....</v>
          </cell>
        </row>
        <row r="55">
          <cell r="B55" t="str">
            <v>01.18.5.2.1.01.01</v>
          </cell>
        </row>
        <row r="56">
          <cell r="B56" t="str">
            <v>01.18.5.2.2.15.01</v>
          </cell>
        </row>
        <row r="57">
          <cell r="B57" t="str">
            <v>01.18.5.2.2.15.02</v>
          </cell>
        </row>
        <row r="58">
          <cell r="B58" t="str">
            <v>01.20.....</v>
          </cell>
        </row>
        <row r="59">
          <cell r="B59" t="str">
            <v>01.20.5.2.1.01.01</v>
          </cell>
        </row>
        <row r="60">
          <cell r="B60" t="str">
            <v>01.20.5.2.1.02.02</v>
          </cell>
        </row>
        <row r="61">
          <cell r="B61" t="str">
            <v>01.22.....</v>
          </cell>
        </row>
        <row r="62">
          <cell r="B62" t="str">
            <v>01.22.5.2.2.03.02</v>
          </cell>
        </row>
        <row r="63">
          <cell r="B63" t="str">
            <v>01.22.5.2.2.03.08</v>
          </cell>
        </row>
        <row r="64">
          <cell r="B64" t="str">
            <v>01.25.....</v>
          </cell>
        </row>
        <row r="65">
          <cell r="B65" t="str">
            <v>01.25.5.2.2.07.02</v>
          </cell>
        </row>
        <row r="66">
          <cell r="B66" t="str">
            <v>01.32.....</v>
          </cell>
        </row>
        <row r="67">
          <cell r="B67" t="str">
            <v>01.30.5.2.1.01.01</v>
          </cell>
        </row>
        <row r="68">
          <cell r="B68" t="str">
            <v>01.30.5.2.1.02.01</v>
          </cell>
        </row>
        <row r="69">
          <cell r="B69" t="str">
            <v>01.30.5.2.2.15.02</v>
          </cell>
        </row>
        <row r="70">
          <cell r="B70" t="str">
            <v>01.33.....</v>
          </cell>
        </row>
        <row r="71">
          <cell r="B71" t="str">
            <v>01.33.5.2.2.03.11</v>
          </cell>
        </row>
        <row r="72">
          <cell r="B72" t="str">
            <v>......</v>
          </cell>
        </row>
        <row r="73">
          <cell r="B73" t="str">
            <v>02......</v>
          </cell>
        </row>
        <row r="74">
          <cell r="B74" t="str">
            <v>02.05.....</v>
          </cell>
        </row>
        <row r="75">
          <cell r="B75" t="str">
            <v>02.05.5.2.1.01.01</v>
          </cell>
        </row>
        <row r="76">
          <cell r="B76" t="str">
            <v>02.05.5.2.2.15.02</v>
          </cell>
        </row>
        <row r="77">
          <cell r="B77" t="str">
            <v>02.05.5.2.3.03.03</v>
          </cell>
        </row>
        <row r="78">
          <cell r="B78" t="str">
            <v>02.07.....</v>
          </cell>
        </row>
        <row r="79">
          <cell r="B79" t="str">
            <v>02.07.5.2.1.01.01</v>
          </cell>
        </row>
        <row r="80">
          <cell r="B80" t="str">
            <v>02.07.5.2.3.14.05</v>
          </cell>
        </row>
        <row r="81">
          <cell r="B81" t="str">
            <v>02.07.5.2.3.15.09</v>
          </cell>
        </row>
        <row r="82">
          <cell r="B82" t="str">
            <v>02.07.5.2.3.15.11</v>
          </cell>
        </row>
        <row r="83">
          <cell r="B83" t="str">
            <v>02.10.....</v>
          </cell>
        </row>
        <row r="84">
          <cell r="B84" t="str">
            <v>02.10.5.2.1.01.01</v>
          </cell>
        </row>
        <row r="85">
          <cell r="B85" t="str">
            <v>02.10.5.2.3.13.01</v>
          </cell>
        </row>
        <row r="86">
          <cell r="B86" t="str">
            <v>02.10.5.2.3.13.04</v>
          </cell>
        </row>
        <row r="87">
          <cell r="B87" t="str">
            <v>02.10.5.2.3.13.07</v>
          </cell>
        </row>
        <row r="88">
          <cell r="B88" t="str">
            <v>02.10.5.2.3.13.11</v>
          </cell>
        </row>
        <row r="89">
          <cell r="B89" t="str">
            <v>02.10.5.2.3.13.12</v>
          </cell>
        </row>
        <row r="90">
          <cell r="B90" t="str">
            <v>02.11.....</v>
          </cell>
        </row>
        <row r="91">
          <cell r="B91" t="str">
            <v>02.11.5.2.1.01.01</v>
          </cell>
        </row>
        <row r="92">
          <cell r="B92" t="str">
            <v>02.11.5.2.3.12.02</v>
          </cell>
        </row>
        <row r="93">
          <cell r="B93" t="str">
            <v>02.11.5.2.3.12.03</v>
          </cell>
        </row>
        <row r="94">
          <cell r="B94" t="str">
            <v>02.11.5.2.3.12.04</v>
          </cell>
        </row>
        <row r="95">
          <cell r="B95" t="str">
            <v>02.22.....</v>
          </cell>
        </row>
        <row r="96">
          <cell r="B96" t="str">
            <v>02.22.5.2.1.01.01</v>
          </cell>
        </row>
        <row r="97">
          <cell r="B97" t="str">
            <v>02.22.5.2.1.02.03</v>
          </cell>
        </row>
        <row r="98">
          <cell r="B98" t="str">
            <v>02.24.....</v>
          </cell>
        </row>
        <row r="99">
          <cell r="B99" t="str">
            <v>02.24.5.2.1.01.01</v>
          </cell>
        </row>
        <row r="100">
          <cell r="B100" t="str">
            <v>02.24.5.2.2.05.01</v>
          </cell>
        </row>
        <row r="101">
          <cell r="B101" t="str">
            <v>02.24.5.2.2.05.02</v>
          </cell>
        </row>
        <row r="102">
          <cell r="B102" t="str">
            <v>02.24.5.2.2.05.03</v>
          </cell>
        </row>
        <row r="103">
          <cell r="B103" t="str">
            <v>02.24.5.2.2.05.05</v>
          </cell>
        </row>
        <row r="104">
          <cell r="B104" t="str">
            <v>02.26.....</v>
          </cell>
        </row>
        <row r="105">
          <cell r="B105" t="str">
            <v>02.26.5.2.1.01.01</v>
          </cell>
        </row>
        <row r="106">
          <cell r="B106" t="str">
            <v>02.26.5.2.2.20.03</v>
          </cell>
        </row>
        <row r="107">
          <cell r="B107" t="str">
            <v>02.29.....</v>
          </cell>
        </row>
        <row r="108">
          <cell r="B108" t="str">
            <v>02.29.5.2.1.01.01</v>
          </cell>
        </row>
        <row r="109">
          <cell r="B109" t="str">
            <v>02.29.5.2.2.20.13</v>
          </cell>
        </row>
        <row r="110">
          <cell r="B110" t="str">
            <v>02.30.....</v>
          </cell>
        </row>
        <row r="111">
          <cell r="B111" t="str">
            <v>02.30.5.2.1.01.01</v>
          </cell>
        </row>
        <row r="112">
          <cell r="B112" t="str">
            <v>02.30.5.2.2.20.12</v>
          </cell>
        </row>
        <row r="113">
          <cell r="B113" t="str">
            <v>......</v>
          </cell>
        </row>
        <row r="114">
          <cell r="B114" t="str">
            <v>03......</v>
          </cell>
        </row>
        <row r="115">
          <cell r="B115" t="str">
            <v>03.02.....</v>
          </cell>
        </row>
        <row r="116">
          <cell r="B116" t="str">
            <v>03.02.5.2.1.01.01</v>
          </cell>
        </row>
        <row r="117">
          <cell r="B117" t="str">
            <v>03.02.5.2.2.12.04</v>
          </cell>
        </row>
        <row r="118">
          <cell r="B118" t="str">
            <v>......</v>
          </cell>
        </row>
        <row r="119">
          <cell r="B119" t="str">
            <v>05......</v>
          </cell>
        </row>
        <row r="120">
          <cell r="B120" t="str">
            <v>05.01.....</v>
          </cell>
        </row>
        <row r="121">
          <cell r="B121" t="str">
            <v>05.01.5.2.1.01.01</v>
          </cell>
        </row>
        <row r="122">
          <cell r="B122" t="str">
            <v>05.01.5.2.2.15.02</v>
          </cell>
        </row>
        <row r="123">
          <cell r="B123" t="str">
            <v>05.01.5.2.2.16.01</v>
          </cell>
        </row>
        <row r="124">
          <cell r="B124" t="str">
            <v>05.01.5.2.2.16.02</v>
          </cell>
        </row>
        <row r="125">
          <cell r="B125" t="str">
            <v>05.01.5.2.2.16.03</v>
          </cell>
        </row>
        <row r="126">
          <cell r="B126" t="str">
            <v>05.01.5.2.2.17.01</v>
          </cell>
        </row>
        <row r="127">
          <cell r="B127" t="str">
            <v>05.01.5.2.2.17.02</v>
          </cell>
        </row>
        <row r="128">
          <cell r="B128" t="str">
            <v>......</v>
          </cell>
        </row>
        <row r="129">
          <cell r="B129" t="str">
            <v>06......</v>
          </cell>
        </row>
        <row r="130">
          <cell r="B130" t="str">
            <v>06.05.....</v>
          </cell>
        </row>
        <row r="131">
          <cell r="B131" t="str">
            <v>06.05.5.2.1.01.04</v>
          </cell>
        </row>
        <row r="132">
          <cell r="B132" t="str">
            <v>06.06.....</v>
          </cell>
        </row>
        <row r="133">
          <cell r="B133" t="str">
            <v>06.06.5.2.1.01.01</v>
          </cell>
        </row>
        <row r="134">
          <cell r="B134" t="str">
            <v>06.07.....</v>
          </cell>
        </row>
        <row r="135">
          <cell r="B135" t="str">
            <v>06.07.5.2.1.01.01</v>
          </cell>
        </row>
        <row r="136">
          <cell r="B136" t="str">
            <v>06.07.5.2.1.01.05</v>
          </cell>
        </row>
        <row r="137">
          <cell r="B137" t="str">
            <v>06.07.5.2.2.20.18</v>
          </cell>
        </row>
        <row r="138">
          <cell r="B138" t="str">
            <v>......</v>
          </cell>
        </row>
        <row r="139">
          <cell r="B139" t="str">
            <v>19......</v>
          </cell>
        </row>
        <row r="140">
          <cell r="B140" t="str">
            <v>19.06.....</v>
          </cell>
        </row>
        <row r="141">
          <cell r="B141" t="str">
            <v>19.06.5.2.1.01.01</v>
          </cell>
        </row>
        <row r="142">
          <cell r="B142" t="str">
            <v>19.06.5.2.2.03.12</v>
          </cell>
        </row>
        <row r="143">
          <cell r="B143" t="str">
            <v>19.06.5.2.2.06.01</v>
          </cell>
        </row>
        <row r="144">
          <cell r="B144" t="str">
            <v>19.06.5.2.2.07.02</v>
          </cell>
        </row>
        <row r="145">
          <cell r="B145" t="str">
            <v>19.06.5.2.2.10.01</v>
          </cell>
        </row>
        <row r="146">
          <cell r="B146" t="str">
            <v>19.06.5.2.2.10.05</v>
          </cell>
        </row>
        <row r="147">
          <cell r="B147" t="str">
            <v>19.06.5.2.2.11.03</v>
          </cell>
        </row>
        <row r="148">
          <cell r="B148" t="str">
            <v>19.06.5.2.2.23.01</v>
          </cell>
        </row>
        <row r="150">
          <cell r="B150" t="str">
            <v>26......</v>
          </cell>
        </row>
        <row r="151">
          <cell r="B151" t="str">
            <v>26.18.....</v>
          </cell>
        </row>
        <row r="152">
          <cell r="B152" t="str">
            <v>26.18.5.2.1.01.01</v>
          </cell>
        </row>
        <row r="153">
          <cell r="B153" t="str">
            <v>26.18.5.2.3.19.01</v>
          </cell>
        </row>
        <row r="154">
          <cell r="B154" t="str">
            <v>26.19.....</v>
          </cell>
        </row>
        <row r="155">
          <cell r="B155" t="str">
            <v>26.19.5.2.1.01.01</v>
          </cell>
        </row>
        <row r="156">
          <cell r="B156" t="str">
            <v>26.19.5.2.2.02.04</v>
          </cell>
        </row>
        <row r="157">
          <cell r="B157" t="str">
            <v>26.22.....</v>
          </cell>
        </row>
        <row r="158">
          <cell r="B158" t="str">
            <v>26.22.5.2.1.01.01</v>
          </cell>
        </row>
        <row r="159">
          <cell r="B159" t="str">
            <v>26.22.5.2.3.14.13</v>
          </cell>
        </row>
        <row r="160">
          <cell r="B160" t="str">
            <v>26.23.....</v>
          </cell>
        </row>
        <row r="161">
          <cell r="B161" t="str">
            <v>26.23.5.2.1.01.01</v>
          </cell>
        </row>
        <row r="162">
          <cell r="B162" t="str">
            <v>26.23.5.2.2.01.06</v>
          </cell>
        </row>
        <row r="163">
          <cell r="B163" t="str">
            <v>26.23.5.2.2.01.08</v>
          </cell>
        </row>
        <row r="164">
          <cell r="B164" t="str">
            <v>26.23.5.2.2.11.04</v>
          </cell>
        </row>
        <row r="165">
          <cell r="B165" t="str">
            <v>26.27.....</v>
          </cell>
        </row>
        <row r="166">
          <cell r="B166" t="str">
            <v>26.27.5.2.1.01.01</v>
          </cell>
        </row>
        <row r="167">
          <cell r="B167" t="str">
            <v>26.27.5.2.2.01.09</v>
          </cell>
        </row>
        <row r="168">
          <cell r="B168" t="str">
            <v>26.27.5.2.2.01.10</v>
          </cell>
        </row>
        <row r="169">
          <cell r="B169" t="str">
            <v>26.27.5.2.2.02.05</v>
          </cell>
        </row>
        <row r="170">
          <cell r="B170" t="str">
            <v>26.30.....</v>
          </cell>
        </row>
        <row r="171">
          <cell r="B171" t="str">
            <v>26.30.5.2.1.01.01</v>
          </cell>
        </row>
        <row r="172">
          <cell r="B172" t="str">
            <v>26.30.5.2.3.11.09</v>
          </cell>
        </row>
        <row r="173">
          <cell r="B173" t="str">
            <v>26.42.....</v>
          </cell>
        </row>
        <row r="174">
          <cell r="B174" t="str">
            <v>26.42.5.2.1.01.01</v>
          </cell>
        </row>
        <row r="175">
          <cell r="B175" t="str">
            <v>26.42.5.2.1.01.02</v>
          </cell>
        </row>
        <row r="176">
          <cell r="B176" t="str">
            <v>26.42.5.2.1.01.03</v>
          </cell>
        </row>
        <row r="177">
          <cell r="B177" t="str">
            <v>26.42.5.2.2.01.01</v>
          </cell>
        </row>
        <row r="178">
          <cell r="B178" t="str">
            <v>26.42.5.2.2.01.02</v>
          </cell>
        </row>
        <row r="179">
          <cell r="B179" t="str">
            <v>26.42.5.2.2.06.02</v>
          </cell>
        </row>
        <row r="180">
          <cell r="B180" t="str">
            <v>26.42.5.2.2.11.02</v>
          </cell>
        </row>
        <row r="181">
          <cell r="B181" t="str">
            <v>26.42.5.2.2.15.01</v>
          </cell>
        </row>
        <row r="182">
          <cell r="B182" t="str">
            <v>26.42.5.2.2.15.02</v>
          </cell>
        </row>
        <row r="183">
          <cell r="B183" t="str">
            <v>26.42.5.2.3.19.15</v>
          </cell>
        </row>
        <row r="184">
          <cell r="B184" t="str">
            <v>26.45.....</v>
          </cell>
        </row>
        <row r="185">
          <cell r="B185" t="str">
            <v>26.45.5.2.3.19.07</v>
          </cell>
        </row>
        <row r="186">
          <cell r="B186" t="str">
            <v>26.46.....</v>
          </cell>
        </row>
        <row r="187">
          <cell r="B187" t="str">
            <v>26.46.5.2.3.19.07</v>
          </cell>
        </row>
        <row r="188">
          <cell r="B188" t="str">
            <v>......</v>
          </cell>
        </row>
        <row r="189">
          <cell r="B189" t="str">
            <v>27......</v>
          </cell>
        </row>
        <row r="190">
          <cell r="B190" t="str">
            <v>27.01.....</v>
          </cell>
        </row>
        <row r="191">
          <cell r="B191" t="str">
            <v>27.01.5.2.1.01.01</v>
          </cell>
        </row>
        <row r="192">
          <cell r="B192" t="str">
            <v>27.01.5.2.1.02.03</v>
          </cell>
        </row>
        <row r="193">
          <cell r="B193" t="str">
            <v>27.17.....</v>
          </cell>
        </row>
        <row r="194">
          <cell r="B194" t="str">
            <v>27.17.5.2.1.01.01</v>
          </cell>
        </row>
        <row r="195">
          <cell r="B195" t="str">
            <v>27.17.5.2.1.02.03</v>
          </cell>
        </row>
        <row r="196">
          <cell r="B196" t="str">
            <v>27.17.5.2.2.20.15</v>
          </cell>
        </row>
        <row r="197">
          <cell r="B197" t="str">
            <v>27.18.....</v>
          </cell>
        </row>
        <row r="198">
          <cell r="B198" t="str">
            <v>27.18.5.2.1.01.01</v>
          </cell>
        </row>
        <row r="199">
          <cell r="B199" t="str">
            <v>27.18.5.2.2.05.01</v>
          </cell>
        </row>
        <row r="200">
          <cell r="B200" t="str">
            <v>27.18.5.2.2.05.02</v>
          </cell>
        </row>
        <row r="201">
          <cell r="B201" t="str">
            <v>27.18.5.2.2.05.03</v>
          </cell>
        </row>
        <row r="202">
          <cell r="B202" t="str">
            <v>27.18.5.2.2.05.05</v>
          </cell>
        </row>
        <row r="203">
          <cell r="B203" t="str">
            <v>27.19.....</v>
          </cell>
        </row>
        <row r="204">
          <cell r="B204" t="str">
            <v>27.19.5.2.2.20.13</v>
          </cell>
        </row>
        <row r="205">
          <cell r="B205" t="str">
            <v>27.20.....</v>
          </cell>
        </row>
        <row r="206">
          <cell r="B206" t="str">
            <v>27.20.5.2.1.01.01</v>
          </cell>
        </row>
        <row r="207">
          <cell r="B207" t="str">
            <v>27.20.5.2.1.02.03</v>
          </cell>
        </row>
        <row r="208">
          <cell r="B208" t="str">
            <v>27.22.....</v>
          </cell>
        </row>
        <row r="209">
          <cell r="B209" t="str">
            <v>27.22.5.2.1.01.01</v>
          </cell>
        </row>
        <row r="210">
          <cell r="B210" t="str">
            <v>27.22.5.2.2.05.01</v>
          </cell>
        </row>
        <row r="211">
          <cell r="B211" t="str">
            <v>27.22.5.2.2.05.03</v>
          </cell>
        </row>
        <row r="212">
          <cell r="B212" t="str">
            <v>......</v>
          </cell>
        </row>
        <row r="213">
          <cell r="B213" t="str">
            <v>33......</v>
          </cell>
        </row>
        <row r="214">
          <cell r="B214" t="str">
            <v>33.01.....</v>
          </cell>
        </row>
        <row r="215">
          <cell r="B215" t="str">
            <v>33.01.5.2.1.01.01</v>
          </cell>
        </row>
        <row r="216">
          <cell r="B216" t="str">
            <v>33.01.5.2.1.01.04</v>
          </cell>
        </row>
        <row r="217">
          <cell r="B217" t="str">
            <v>33.01.5.2.1.02.02</v>
          </cell>
        </row>
        <row r="218">
          <cell r="B218" t="str">
            <v>33.01.5.2.1.03.01</v>
          </cell>
        </row>
        <row r="219">
          <cell r="B219" t="str">
            <v>33.04.....</v>
          </cell>
        </row>
        <row r="220">
          <cell r="B220" t="str">
            <v>33.04.5.2.1.02.03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Rekening"/>
      <sheetName val="Kode Rek"/>
      <sheetName val="RKA SKPD"/>
      <sheetName val="RKA SKPD 1"/>
      <sheetName val="RKA SKPD 2.1"/>
      <sheetName val="RKA SKPD 2.2"/>
      <sheetName val="RKA SKPD 2.2.1"/>
      <sheetName val="RKA SKPD 3.1"/>
      <sheetName val="RKA SKPD 3.2"/>
      <sheetName val="DATA UMUM"/>
      <sheetName val="NOREK"/>
      <sheetName val="STS Juni"/>
      <sheetName val="BKU Bend Penerimaan Juni"/>
      <sheetName val="REG STS"/>
      <sheetName val="BKU Juni"/>
      <sheetName val="LRA"/>
      <sheetName val="LRA (pbp)"/>
      <sheetName val="SPTJM"/>
      <sheetName val="LPSAL"/>
      <sheetName val="LAK"/>
      <sheetName val="PENYESUAIAN"/>
      <sheetName val="PERSEDIAAN APBD DINKES"/>
      <sheetName val="LRA-LO"/>
      <sheetName val="LO"/>
      <sheetName val="LPE"/>
      <sheetName val="NRC"/>
    </sheetNames>
    <sheetDataSet>
      <sheetData sheetId="0" refreshError="1"/>
      <sheetData sheetId="1" refreshError="1">
        <row r="1">
          <cell r="A1" t="str">
            <v>1.01</v>
          </cell>
          <cell r="B1" t="str">
            <v>PENDAPATAN ASLI DAERAH</v>
          </cell>
        </row>
        <row r="2">
          <cell r="A2" t="str">
            <v>1.01.01</v>
          </cell>
          <cell r="B2" t="str">
            <v>Hasil Pajak Daerah</v>
          </cell>
        </row>
        <row r="3">
          <cell r="A3" t="str">
            <v>1.01.02</v>
          </cell>
          <cell r="B3" t="str">
            <v>Hasil Retribusi Daerah</v>
          </cell>
        </row>
        <row r="4">
          <cell r="A4" t="str">
            <v>1.01.03</v>
          </cell>
          <cell r="B4" t="str">
            <v>Hasil Pengelolaan Kekayaan Daerah yang Dipisahkan</v>
          </cell>
        </row>
        <row r="5">
          <cell r="A5" t="str">
            <v>1.01.04</v>
          </cell>
          <cell r="B5" t="str">
            <v>Lain-lain PAD yang Sah</v>
          </cell>
        </row>
        <row r="6">
          <cell r="A6" t="str">
            <v>1.02</v>
          </cell>
          <cell r="B6" t="str">
            <v>DANA PERIMBANGAN</v>
          </cell>
        </row>
        <row r="7">
          <cell r="A7" t="str">
            <v>1.02.01</v>
          </cell>
          <cell r="B7" t="str">
            <v>Dana Bagi Hasil</v>
          </cell>
        </row>
        <row r="8">
          <cell r="A8" t="str">
            <v>1.02.02</v>
          </cell>
          <cell r="B8" t="str">
            <v>Dana Alokasi Umum</v>
          </cell>
        </row>
        <row r="9">
          <cell r="A9" t="str">
            <v>1.02.03</v>
          </cell>
          <cell r="B9" t="str">
            <v>Dana Alokasi Khusus</v>
          </cell>
        </row>
        <row r="10">
          <cell r="A10" t="str">
            <v>1.03</v>
          </cell>
          <cell r="B10" t="str">
            <v>LAIN-LAIN PENDAPATAN DAERAH YANG SAH</v>
          </cell>
        </row>
        <row r="11">
          <cell r="A11" t="str">
            <v>1.03.01</v>
          </cell>
          <cell r="B11" t="str">
            <v>Dana Darurat dari Pemerintah</v>
          </cell>
        </row>
        <row r="12">
          <cell r="A12" t="str">
            <v>1.03.02</v>
          </cell>
          <cell r="B12" t="str">
            <v>Hibah</v>
          </cell>
        </row>
        <row r="13">
          <cell r="A13" t="str">
            <v>1.03.03</v>
          </cell>
          <cell r="B13" t="str">
            <v>Bantuan Keuangan</v>
          </cell>
        </row>
        <row r="14">
          <cell r="A14" t="str">
            <v>1.03.04</v>
          </cell>
          <cell r="B14" t="str">
            <v>Bagi Hasil dari Provinsi</v>
          </cell>
        </row>
        <row r="15">
          <cell r="A15" t="str">
            <v>2.01</v>
          </cell>
          <cell r="B15" t="str">
            <v>BELANJA TIDAK LANGSUNG</v>
          </cell>
        </row>
        <row r="16">
          <cell r="A16" t="str">
            <v>2.01.01</v>
          </cell>
          <cell r="B16" t="str">
            <v>Belanja Pegawai</v>
          </cell>
        </row>
        <row r="17">
          <cell r="A17" t="str">
            <v>2.01.02</v>
          </cell>
          <cell r="B17" t="str">
            <v>Belanja Barang dan Jasa</v>
          </cell>
        </row>
        <row r="18">
          <cell r="A18" t="str">
            <v>2.01.03</v>
          </cell>
          <cell r="B18" t="str">
            <v>Belanja Bunga</v>
          </cell>
        </row>
        <row r="19">
          <cell r="A19" t="str">
            <v>2.01.04</v>
          </cell>
          <cell r="B19" t="str">
            <v>Belanja Subsidi</v>
          </cell>
        </row>
        <row r="20">
          <cell r="A20" t="str">
            <v>2.01.05</v>
          </cell>
          <cell r="B20" t="str">
            <v>Belanja Hibah</v>
          </cell>
        </row>
        <row r="21">
          <cell r="A21" t="str">
            <v>2.01.06</v>
          </cell>
          <cell r="B21" t="str">
            <v>Belanja Bagi Hasil</v>
          </cell>
        </row>
        <row r="22">
          <cell r="A22" t="str">
            <v>2.01.07</v>
          </cell>
          <cell r="B22" t="str">
            <v>Belanja Bantuan Keuangan</v>
          </cell>
        </row>
        <row r="23">
          <cell r="A23" t="str">
            <v>2.01.08</v>
          </cell>
          <cell r="B23" t="str">
            <v>Belanja Tidak Tersangka</v>
          </cell>
        </row>
        <row r="24">
          <cell r="A24" t="str">
            <v>2.02</v>
          </cell>
          <cell r="B24" t="str">
            <v>BELANJA LANGSUNG</v>
          </cell>
        </row>
        <row r="25">
          <cell r="A25" t="str">
            <v>2.02.01</v>
          </cell>
          <cell r="B25" t="str">
            <v>Belanja Pegawai</v>
          </cell>
        </row>
        <row r="26">
          <cell r="A26" t="str">
            <v>2.02.02</v>
          </cell>
          <cell r="B26" t="str">
            <v>Belanja Barang dan Jasa</v>
          </cell>
        </row>
        <row r="27">
          <cell r="A27" t="str">
            <v>2.02.03</v>
          </cell>
          <cell r="B27" t="str">
            <v>Belanja Modal</v>
          </cell>
        </row>
        <row r="28">
          <cell r="A28" t="str">
            <v>3.01</v>
          </cell>
          <cell r="B28" t="str">
            <v>PENERIMAAN PEMBIAYAAN</v>
          </cell>
        </row>
        <row r="29">
          <cell r="A29" t="str">
            <v>3.01.01</v>
          </cell>
          <cell r="B29" t="str">
            <v>Sisa Lebih Perhitungan Anggaran Tahun Lalu</v>
          </cell>
        </row>
        <row r="30">
          <cell r="A30" t="str">
            <v>3.01.02</v>
          </cell>
          <cell r="B30" t="str">
            <v>Transfer dari Rekening Dana Cadangan</v>
          </cell>
        </row>
        <row r="31">
          <cell r="A31" t="str">
            <v>3.01.03</v>
          </cell>
          <cell r="B31" t="str">
            <v>Hasil Penjualan Kekayaan Daerah yang Dipisahkan</v>
          </cell>
        </row>
        <row r="32">
          <cell r="A32" t="str">
            <v>3.01.04</v>
          </cell>
          <cell r="B32" t="str">
            <v>Penerimaan Pinjaman Daerah dan Obligasi Daerah</v>
          </cell>
        </row>
        <row r="33">
          <cell r="A33" t="str">
            <v>3.01.05</v>
          </cell>
          <cell r="B33" t="str">
            <v>Penerimaan Piutang Daerah</v>
          </cell>
        </row>
        <row r="34">
          <cell r="A34" t="str">
            <v>3.02</v>
          </cell>
          <cell r="B34" t="str">
            <v>PENGELUARAN PEMBIAYAAN</v>
          </cell>
        </row>
        <row r="35">
          <cell r="A35" t="str">
            <v>3.02.01</v>
          </cell>
          <cell r="B35" t="str">
            <v>Pembayaran Cicilan Pokok Utang yang Jatuh Tempo</v>
          </cell>
        </row>
        <row r="36">
          <cell r="A36" t="str">
            <v>3.02.02</v>
          </cell>
          <cell r="B36" t="str">
            <v>Pembelian Kembali Obligasi Daerah</v>
          </cell>
        </row>
        <row r="37">
          <cell r="A37" t="str">
            <v>3.02.03</v>
          </cell>
          <cell r="B37" t="str">
            <v>Penyertaan Modal (Investasi) Daerah</v>
          </cell>
        </row>
        <row r="38">
          <cell r="A38" t="str">
            <v>3.02.04</v>
          </cell>
          <cell r="B38" t="str">
            <v>Pemberian Piutang Daerah</v>
          </cell>
        </row>
        <row r="39">
          <cell r="A39" t="str">
            <v>3.02.05</v>
          </cell>
          <cell r="B39" t="str">
            <v>Transfer ke Rekening Dana Cadangan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ow r="1">
          <cell r="B1" t="str">
            <v xml:space="preserve">                                              BUKU KAS UMUM </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2:L189"/>
  <sheetViews>
    <sheetView tabSelected="1" topLeftCell="A100" workbookViewId="0">
      <selection activeCell="I138" sqref="I138"/>
    </sheetView>
  </sheetViews>
  <sheetFormatPr defaultColWidth="9.1796875" defaultRowHeight="14.5" x14ac:dyDescent="0.35"/>
  <cols>
    <col min="1" max="1" width="5.7265625" style="1" customWidth="1"/>
    <col min="2" max="2" width="2.7265625" style="1" customWidth="1"/>
    <col min="3" max="3" width="19.7265625" style="1" customWidth="1"/>
    <col min="4" max="4" width="17.1796875" style="1" customWidth="1"/>
    <col min="5" max="5" width="23.1796875" style="1" customWidth="1"/>
    <col min="6" max="6" width="8.453125" style="1" customWidth="1"/>
    <col min="7" max="7" width="9.26953125" style="1" customWidth="1"/>
    <col min="8" max="8" width="16.7265625" style="1" customWidth="1"/>
    <col min="9" max="9" width="19" style="1" customWidth="1"/>
    <col min="10" max="10" width="18.81640625" style="1" customWidth="1"/>
    <col min="11" max="11" width="13.26953125" style="1" customWidth="1"/>
    <col min="12" max="12" width="16.1796875" style="1" customWidth="1"/>
    <col min="13" max="13" width="15.1796875" style="1" customWidth="1"/>
    <col min="14" max="16384" width="9.1796875" style="1"/>
  </cols>
  <sheetData>
    <row r="2" spans="1:12" ht="20" x14ac:dyDescent="0.35">
      <c r="A2" s="99" t="s">
        <v>0</v>
      </c>
      <c r="B2" s="99"/>
      <c r="C2" s="99"/>
      <c r="D2" s="99"/>
      <c r="E2" s="99"/>
      <c r="F2" s="99"/>
      <c r="G2" s="99"/>
      <c r="H2" s="99"/>
      <c r="I2" s="99"/>
      <c r="J2" s="99"/>
      <c r="K2" s="99"/>
      <c r="L2" s="99"/>
    </row>
    <row r="3" spans="1:12" ht="24.5" x14ac:dyDescent="0.35">
      <c r="A3" s="100" t="s">
        <v>40</v>
      </c>
      <c r="B3" s="100"/>
      <c r="C3" s="100"/>
      <c r="D3" s="100"/>
      <c r="E3" s="100"/>
      <c r="F3" s="100"/>
      <c r="G3" s="100"/>
      <c r="H3" s="100"/>
      <c r="I3" s="100"/>
      <c r="J3" s="100"/>
      <c r="K3" s="100"/>
      <c r="L3" s="100"/>
    </row>
    <row r="4" spans="1:12" ht="17.5" x14ac:dyDescent="0.35">
      <c r="A4" s="101" t="s">
        <v>41</v>
      </c>
      <c r="B4" s="101"/>
      <c r="C4" s="101"/>
      <c r="D4" s="101"/>
      <c r="E4" s="101"/>
      <c r="F4" s="101"/>
      <c r="G4" s="101"/>
      <c r="H4" s="101"/>
      <c r="I4" s="101"/>
      <c r="J4" s="101"/>
      <c r="K4" s="101"/>
      <c r="L4" s="101"/>
    </row>
    <row r="5" spans="1:12" ht="17.5" x14ac:dyDescent="0.35">
      <c r="A5" s="102" t="s">
        <v>6</v>
      </c>
      <c r="B5" s="102"/>
      <c r="C5" s="102"/>
      <c r="D5" s="102"/>
      <c r="E5" s="102"/>
      <c r="F5" s="102"/>
      <c r="G5" s="102"/>
      <c r="H5" s="102"/>
      <c r="I5" s="102"/>
      <c r="J5" s="102"/>
      <c r="K5" s="102"/>
      <c r="L5" s="102"/>
    </row>
    <row r="6" spans="1:12" ht="17.5" x14ac:dyDescent="0.35">
      <c r="A6" s="4"/>
    </row>
    <row r="7" spans="1:12" ht="15" x14ac:dyDescent="0.35">
      <c r="A7" s="98" t="s">
        <v>38</v>
      </c>
      <c r="B7" s="98"/>
      <c r="C7" s="98"/>
      <c r="D7" s="98"/>
      <c r="E7" s="98"/>
      <c r="F7" s="98"/>
      <c r="G7" s="98"/>
      <c r="H7" s="98"/>
      <c r="I7" s="98"/>
      <c r="J7" s="98"/>
      <c r="K7" s="98"/>
      <c r="L7" s="98"/>
    </row>
    <row r="8" spans="1:12" ht="15" x14ac:dyDescent="0.35">
      <c r="A8" s="98" t="s">
        <v>36</v>
      </c>
      <c r="B8" s="98"/>
      <c r="C8" s="98"/>
      <c r="D8" s="98"/>
      <c r="E8" s="98"/>
      <c r="F8" s="98"/>
      <c r="G8" s="98"/>
      <c r="H8" s="98"/>
      <c r="I8" s="98"/>
      <c r="J8" s="98"/>
      <c r="K8" s="98"/>
      <c r="L8" s="98"/>
    </row>
    <row r="9" spans="1:12" ht="15" x14ac:dyDescent="0.35">
      <c r="A9" s="2"/>
      <c r="B9" s="2"/>
      <c r="C9" s="2"/>
      <c r="D9" s="10"/>
      <c r="E9" s="2"/>
      <c r="F9" s="2"/>
      <c r="G9" s="9"/>
      <c r="H9" s="2"/>
      <c r="I9" s="2"/>
      <c r="J9" s="2"/>
      <c r="K9" s="2"/>
    </row>
    <row r="10" spans="1:12" s="74" customFormat="1" ht="15" customHeight="1" x14ac:dyDescent="0.3">
      <c r="A10" s="115" t="s">
        <v>7</v>
      </c>
      <c r="B10" s="115" t="s">
        <v>39</v>
      </c>
      <c r="C10" s="115"/>
      <c r="D10" s="118" t="s">
        <v>10</v>
      </c>
      <c r="E10" s="119"/>
      <c r="F10" s="120"/>
      <c r="G10" s="115" t="s">
        <v>14</v>
      </c>
      <c r="H10" s="115" t="s">
        <v>15</v>
      </c>
      <c r="I10" s="115" t="s">
        <v>16</v>
      </c>
      <c r="J10" s="116" t="s">
        <v>17</v>
      </c>
      <c r="K10" s="116" t="s">
        <v>13</v>
      </c>
      <c r="L10" s="115" t="s">
        <v>11</v>
      </c>
    </row>
    <row r="11" spans="1:12" s="74" customFormat="1" ht="25" x14ac:dyDescent="0.3">
      <c r="A11" s="115"/>
      <c r="B11" s="115"/>
      <c r="C11" s="115"/>
      <c r="D11" s="75" t="s">
        <v>29</v>
      </c>
      <c r="E11" s="75" t="s">
        <v>18</v>
      </c>
      <c r="F11" s="75" t="s">
        <v>12</v>
      </c>
      <c r="G11" s="115"/>
      <c r="H11" s="115"/>
      <c r="I11" s="115"/>
      <c r="J11" s="117"/>
      <c r="K11" s="117"/>
      <c r="L11" s="115"/>
    </row>
    <row r="12" spans="1:12" s="74" customFormat="1" ht="13" x14ac:dyDescent="0.3">
      <c r="A12" s="75">
        <v>1</v>
      </c>
      <c r="B12" s="115">
        <v>2</v>
      </c>
      <c r="C12" s="115"/>
      <c r="D12" s="75">
        <v>3</v>
      </c>
      <c r="E12" s="75">
        <v>4</v>
      </c>
      <c r="F12" s="75">
        <v>6</v>
      </c>
      <c r="G12" s="75">
        <v>7</v>
      </c>
      <c r="H12" s="75">
        <v>8</v>
      </c>
      <c r="I12" s="75">
        <v>9</v>
      </c>
      <c r="J12" s="75" t="s">
        <v>31</v>
      </c>
      <c r="K12" s="75">
        <v>11</v>
      </c>
      <c r="L12" s="75">
        <v>12</v>
      </c>
    </row>
    <row r="13" spans="1:12" s="22" customFormat="1" ht="51.75" customHeight="1" x14ac:dyDescent="0.25">
      <c r="A13" s="18">
        <v>1</v>
      </c>
      <c r="B13" s="106" t="s">
        <v>42</v>
      </c>
      <c r="C13" s="106"/>
      <c r="D13" s="19"/>
      <c r="E13" s="19"/>
      <c r="F13" s="18"/>
      <c r="G13" s="18"/>
      <c r="H13" s="18"/>
      <c r="I13" s="23"/>
      <c r="J13" s="36"/>
      <c r="K13" s="71"/>
      <c r="L13" s="18"/>
    </row>
    <row r="14" spans="1:12" s="22" customFormat="1" ht="39" customHeight="1" x14ac:dyDescent="0.25">
      <c r="A14" s="18"/>
      <c r="B14" s="123" t="s">
        <v>43</v>
      </c>
      <c r="C14" s="124"/>
      <c r="D14" s="19"/>
      <c r="E14" s="19"/>
      <c r="F14" s="18"/>
      <c r="G14" s="18"/>
      <c r="H14" s="18"/>
      <c r="I14" s="23"/>
      <c r="J14" s="36"/>
      <c r="K14" s="72"/>
      <c r="L14" s="18"/>
    </row>
    <row r="15" spans="1:12" s="22" customFormat="1" ht="42" customHeight="1" x14ac:dyDescent="0.25">
      <c r="A15" s="19"/>
      <c r="B15" s="5"/>
      <c r="C15" s="11" t="s">
        <v>44</v>
      </c>
      <c r="D15" s="19" t="s">
        <v>45</v>
      </c>
      <c r="E15" s="19" t="s">
        <v>46</v>
      </c>
      <c r="F15" s="18">
        <v>3</v>
      </c>
      <c r="G15" s="19"/>
      <c r="H15" s="23"/>
      <c r="I15" s="21">
        <v>810000</v>
      </c>
      <c r="J15" s="36">
        <f t="shared" ref="J15:J39" si="0">SUM(G15:I15)</f>
        <v>810000</v>
      </c>
      <c r="K15" s="72" t="s">
        <v>47</v>
      </c>
      <c r="L15" s="18" t="s">
        <v>304</v>
      </c>
    </row>
    <row r="16" spans="1:12" s="22" customFormat="1" ht="42" customHeight="1" x14ac:dyDescent="0.25">
      <c r="A16" s="19"/>
      <c r="B16" s="123" t="s">
        <v>48</v>
      </c>
      <c r="C16" s="124"/>
      <c r="D16" s="19"/>
      <c r="E16" s="19"/>
      <c r="F16" s="18"/>
      <c r="G16" s="19"/>
      <c r="H16" s="21"/>
      <c r="I16" s="23"/>
      <c r="J16" s="36"/>
      <c r="K16" s="72"/>
      <c r="L16" s="18"/>
    </row>
    <row r="17" spans="1:12" s="22" customFormat="1" ht="42" customHeight="1" x14ac:dyDescent="0.25">
      <c r="A17" s="19"/>
      <c r="B17" s="77"/>
      <c r="C17" s="73" t="s">
        <v>49</v>
      </c>
      <c r="D17" s="19" t="s">
        <v>50</v>
      </c>
      <c r="E17" s="19" t="s">
        <v>53</v>
      </c>
      <c r="F17" s="18">
        <v>12</v>
      </c>
      <c r="G17" s="19"/>
      <c r="H17" s="21"/>
      <c r="I17" s="23">
        <v>30051600</v>
      </c>
      <c r="J17" s="36">
        <f t="shared" si="0"/>
        <v>30051600</v>
      </c>
      <c r="K17" s="72" t="s">
        <v>58</v>
      </c>
      <c r="L17" s="18" t="s">
        <v>305</v>
      </c>
    </row>
    <row r="18" spans="1:12" s="22" customFormat="1" ht="42" customHeight="1" x14ac:dyDescent="0.25">
      <c r="A18" s="19"/>
      <c r="B18" s="77"/>
      <c r="C18" s="78"/>
      <c r="D18" s="19" t="s">
        <v>51</v>
      </c>
      <c r="E18" s="19" t="s">
        <v>54</v>
      </c>
      <c r="F18" s="18">
        <v>12</v>
      </c>
      <c r="G18" s="19"/>
      <c r="H18" s="21"/>
      <c r="I18" s="23">
        <v>21849600</v>
      </c>
      <c r="J18" s="36">
        <f t="shared" si="0"/>
        <v>21849600</v>
      </c>
      <c r="K18" s="72" t="s">
        <v>59</v>
      </c>
      <c r="L18" s="18" t="s">
        <v>305</v>
      </c>
    </row>
    <row r="19" spans="1:12" s="22" customFormat="1" ht="42" customHeight="1" x14ac:dyDescent="0.25">
      <c r="A19" s="19"/>
      <c r="B19" s="77"/>
      <c r="C19" s="78"/>
      <c r="E19" s="19" t="s">
        <v>55</v>
      </c>
      <c r="F19" s="18">
        <v>5</v>
      </c>
      <c r="G19" s="19"/>
      <c r="H19" s="21"/>
      <c r="I19" s="23">
        <v>10193700</v>
      </c>
      <c r="J19" s="36">
        <f t="shared" si="0"/>
        <v>10193700</v>
      </c>
      <c r="K19" s="72" t="s">
        <v>59</v>
      </c>
      <c r="L19" s="18" t="s">
        <v>305</v>
      </c>
    </row>
    <row r="20" spans="1:12" s="22" customFormat="1" ht="42" customHeight="1" x14ac:dyDescent="0.25">
      <c r="A20" s="19"/>
      <c r="B20" s="77"/>
      <c r="C20" s="78"/>
      <c r="D20" s="19" t="s">
        <v>52</v>
      </c>
      <c r="E20" s="19" t="s">
        <v>56</v>
      </c>
      <c r="F20" s="18">
        <v>8</v>
      </c>
      <c r="G20" s="19"/>
      <c r="H20" s="21"/>
      <c r="I20" s="23">
        <v>41800000</v>
      </c>
      <c r="J20" s="36">
        <f t="shared" si="0"/>
        <v>41800000</v>
      </c>
      <c r="K20" s="72" t="s">
        <v>60</v>
      </c>
      <c r="L20" s="18" t="s">
        <v>305</v>
      </c>
    </row>
    <row r="21" spans="1:12" s="22" customFormat="1" ht="42" customHeight="1" x14ac:dyDescent="0.25">
      <c r="A21" s="19"/>
      <c r="B21" s="77"/>
      <c r="C21" s="78"/>
      <c r="D21" s="19"/>
      <c r="E21" s="19" t="s">
        <v>57</v>
      </c>
      <c r="F21" s="18">
        <v>10</v>
      </c>
      <c r="G21" s="19"/>
      <c r="H21" s="21"/>
      <c r="I21" s="23">
        <v>43429500</v>
      </c>
      <c r="J21" s="36">
        <f t="shared" si="0"/>
        <v>43429500</v>
      </c>
      <c r="K21" s="72" t="s">
        <v>60</v>
      </c>
      <c r="L21" s="18" t="s">
        <v>305</v>
      </c>
    </row>
    <row r="22" spans="1:12" s="22" customFormat="1" ht="42" customHeight="1" x14ac:dyDescent="0.25">
      <c r="A22" s="19"/>
      <c r="B22" s="77"/>
      <c r="C22" s="76" t="s">
        <v>61</v>
      </c>
      <c r="D22" s="19" t="s">
        <v>62</v>
      </c>
      <c r="E22" s="19" t="s">
        <v>66</v>
      </c>
      <c r="F22" s="18">
        <v>1</v>
      </c>
      <c r="G22" s="19"/>
      <c r="H22" s="21"/>
      <c r="I22" s="23">
        <v>35000000</v>
      </c>
      <c r="J22" s="36">
        <f t="shared" si="0"/>
        <v>35000000</v>
      </c>
      <c r="K22" s="72" t="s">
        <v>83</v>
      </c>
      <c r="L22" s="18" t="s">
        <v>306</v>
      </c>
    </row>
    <row r="23" spans="1:12" s="22" customFormat="1" ht="42" customHeight="1" x14ac:dyDescent="0.25">
      <c r="A23" s="19"/>
      <c r="B23" s="77"/>
      <c r="C23" s="78"/>
      <c r="D23" s="19" t="s">
        <v>63</v>
      </c>
      <c r="E23" s="19" t="s">
        <v>67</v>
      </c>
      <c r="F23" s="18">
        <v>2</v>
      </c>
      <c r="G23" s="19"/>
      <c r="H23" s="21"/>
      <c r="I23" s="23">
        <v>16000000</v>
      </c>
      <c r="J23" s="36">
        <f t="shared" si="0"/>
        <v>16000000</v>
      </c>
      <c r="K23" s="72" t="s">
        <v>84</v>
      </c>
      <c r="L23" s="18" t="s">
        <v>307</v>
      </c>
    </row>
    <row r="24" spans="1:12" s="22" customFormat="1" ht="42" customHeight="1" x14ac:dyDescent="0.25">
      <c r="A24" s="19"/>
      <c r="B24" s="77"/>
      <c r="C24" s="78"/>
      <c r="D24" s="19"/>
      <c r="E24" s="19" t="s">
        <v>68</v>
      </c>
      <c r="F24" s="18">
        <v>2</v>
      </c>
      <c r="G24" s="19"/>
      <c r="H24" s="21"/>
      <c r="I24" s="23">
        <v>11800000</v>
      </c>
      <c r="J24" s="36">
        <f t="shared" si="0"/>
        <v>11800000</v>
      </c>
      <c r="K24" s="72" t="s">
        <v>84</v>
      </c>
      <c r="L24" s="18" t="s">
        <v>308</v>
      </c>
    </row>
    <row r="25" spans="1:12" s="22" customFormat="1" ht="42" customHeight="1" x14ac:dyDescent="0.25">
      <c r="A25" s="19"/>
      <c r="B25" s="77"/>
      <c r="C25" s="78"/>
      <c r="D25" s="19"/>
      <c r="E25" s="19" t="s">
        <v>69</v>
      </c>
      <c r="F25" s="18">
        <v>1</v>
      </c>
      <c r="G25" s="19"/>
      <c r="H25" s="21"/>
      <c r="I25" s="23">
        <v>1600000</v>
      </c>
      <c r="J25" s="36">
        <f t="shared" si="0"/>
        <v>1600000</v>
      </c>
      <c r="K25" s="72" t="s">
        <v>84</v>
      </c>
      <c r="L25" s="18" t="s">
        <v>308</v>
      </c>
    </row>
    <row r="26" spans="1:12" s="22" customFormat="1" ht="42" customHeight="1" x14ac:dyDescent="0.25">
      <c r="A26" s="19"/>
      <c r="B26" s="77"/>
      <c r="C26" s="78"/>
      <c r="D26" s="19"/>
      <c r="E26" s="19" t="s">
        <v>69</v>
      </c>
      <c r="F26" s="18">
        <v>4</v>
      </c>
      <c r="G26" s="19"/>
      <c r="H26" s="21"/>
      <c r="I26" s="23">
        <v>2800000</v>
      </c>
      <c r="J26" s="36">
        <f t="shared" si="0"/>
        <v>2800000</v>
      </c>
      <c r="K26" s="72" t="s">
        <v>84</v>
      </c>
      <c r="L26" s="18" t="s">
        <v>308</v>
      </c>
    </row>
    <row r="27" spans="1:12" s="22" customFormat="1" ht="42" customHeight="1" x14ac:dyDescent="0.25">
      <c r="A27" s="19"/>
      <c r="B27" s="77"/>
      <c r="C27" s="78"/>
      <c r="D27" s="19" t="s">
        <v>64</v>
      </c>
      <c r="E27" s="19" t="s">
        <v>70</v>
      </c>
      <c r="F27" s="18">
        <v>2</v>
      </c>
      <c r="G27" s="19"/>
      <c r="H27" s="21"/>
      <c r="I27" s="23">
        <v>8000000</v>
      </c>
      <c r="J27" s="36">
        <f t="shared" si="0"/>
        <v>8000000</v>
      </c>
      <c r="K27" s="72" t="s">
        <v>85</v>
      </c>
      <c r="L27" s="18" t="s">
        <v>309</v>
      </c>
    </row>
    <row r="28" spans="1:12" s="22" customFormat="1" ht="42" customHeight="1" x14ac:dyDescent="0.25">
      <c r="A28" s="19"/>
      <c r="B28" s="77"/>
      <c r="C28" s="78"/>
      <c r="D28" s="19"/>
      <c r="E28" s="19" t="s">
        <v>71</v>
      </c>
      <c r="F28" s="18">
        <v>1</v>
      </c>
      <c r="G28" s="19"/>
      <c r="H28" s="21"/>
      <c r="I28" s="23">
        <v>3567300</v>
      </c>
      <c r="J28" s="36">
        <f t="shared" si="0"/>
        <v>3567300</v>
      </c>
      <c r="K28" s="72" t="s">
        <v>85</v>
      </c>
      <c r="L28" s="18" t="s">
        <v>310</v>
      </c>
    </row>
    <row r="29" spans="1:12" s="22" customFormat="1" ht="42" customHeight="1" x14ac:dyDescent="0.25">
      <c r="A29" s="19"/>
      <c r="B29" s="77"/>
      <c r="C29" s="78"/>
      <c r="D29" s="19" t="s">
        <v>65</v>
      </c>
      <c r="E29" s="19" t="s">
        <v>72</v>
      </c>
      <c r="F29" s="18">
        <v>1</v>
      </c>
      <c r="G29" s="19"/>
      <c r="H29" s="21"/>
      <c r="I29" s="23">
        <v>18500000</v>
      </c>
      <c r="J29" s="36">
        <f t="shared" si="0"/>
        <v>18500000</v>
      </c>
      <c r="K29" s="72" t="s">
        <v>86</v>
      </c>
      <c r="L29" s="18" t="s">
        <v>311</v>
      </c>
    </row>
    <row r="30" spans="1:12" s="22" customFormat="1" ht="42" customHeight="1" x14ac:dyDescent="0.25">
      <c r="A30" s="19"/>
      <c r="B30" s="77"/>
      <c r="C30" s="78"/>
      <c r="D30" s="19"/>
      <c r="E30" s="19" t="s">
        <v>73</v>
      </c>
      <c r="F30" s="18">
        <v>1</v>
      </c>
      <c r="G30" s="19"/>
      <c r="H30" s="21"/>
      <c r="I30" s="23">
        <v>1748000</v>
      </c>
      <c r="J30" s="36">
        <f t="shared" si="0"/>
        <v>1748000</v>
      </c>
      <c r="K30" s="72" t="s">
        <v>86</v>
      </c>
      <c r="L30" s="18" t="s">
        <v>310</v>
      </c>
    </row>
    <row r="31" spans="1:12" s="22" customFormat="1" ht="42" customHeight="1" x14ac:dyDescent="0.25">
      <c r="A31" s="19"/>
      <c r="B31" s="77"/>
      <c r="C31" s="78"/>
      <c r="D31" s="19" t="s">
        <v>19</v>
      </c>
      <c r="E31" s="19" t="s">
        <v>74</v>
      </c>
      <c r="F31" s="18">
        <v>4</v>
      </c>
      <c r="G31" s="19"/>
      <c r="H31" s="21"/>
      <c r="I31" s="23">
        <v>37568000</v>
      </c>
      <c r="J31" s="36">
        <f t="shared" si="0"/>
        <v>37568000</v>
      </c>
      <c r="K31" s="72" t="s">
        <v>87</v>
      </c>
      <c r="L31" s="18" t="s">
        <v>312</v>
      </c>
    </row>
    <row r="32" spans="1:12" s="22" customFormat="1" ht="42" customHeight="1" x14ac:dyDescent="0.25">
      <c r="A32" s="19"/>
      <c r="B32" s="77"/>
      <c r="C32" s="78"/>
      <c r="D32" s="19"/>
      <c r="E32" s="19" t="s">
        <v>75</v>
      </c>
      <c r="F32" s="18">
        <v>3</v>
      </c>
      <c r="G32" s="19"/>
      <c r="H32" s="21"/>
      <c r="I32" s="23">
        <v>47040000</v>
      </c>
      <c r="J32" s="36">
        <f t="shared" si="0"/>
        <v>47040000</v>
      </c>
      <c r="K32" s="72" t="s">
        <v>87</v>
      </c>
      <c r="L32" s="18" t="s">
        <v>312</v>
      </c>
    </row>
    <row r="33" spans="1:12" s="22" customFormat="1" ht="42" customHeight="1" x14ac:dyDescent="0.25">
      <c r="A33" s="19"/>
      <c r="B33" s="77"/>
      <c r="C33" s="78"/>
      <c r="D33" s="19"/>
      <c r="E33" s="19" t="s">
        <v>76</v>
      </c>
      <c r="F33" s="18">
        <v>3</v>
      </c>
      <c r="G33" s="19"/>
      <c r="H33" s="21"/>
      <c r="I33" s="23">
        <v>58200000</v>
      </c>
      <c r="J33" s="36">
        <f t="shared" si="0"/>
        <v>58200000</v>
      </c>
      <c r="K33" s="72" t="s">
        <v>87</v>
      </c>
      <c r="L33" s="18" t="s">
        <v>308</v>
      </c>
    </row>
    <row r="34" spans="1:12" s="22" customFormat="1" ht="42" customHeight="1" x14ac:dyDescent="0.25">
      <c r="A34" s="19"/>
      <c r="B34" s="77"/>
      <c r="C34" s="78"/>
      <c r="E34" s="19" t="s">
        <v>77</v>
      </c>
      <c r="F34" s="18">
        <v>1</v>
      </c>
      <c r="G34" s="19"/>
      <c r="H34" s="21"/>
      <c r="I34" s="23">
        <v>8500000</v>
      </c>
      <c r="J34" s="36">
        <f t="shared" si="0"/>
        <v>8500000</v>
      </c>
      <c r="K34" s="72" t="s">
        <v>87</v>
      </c>
      <c r="L34" s="18" t="s">
        <v>308</v>
      </c>
    </row>
    <row r="35" spans="1:12" s="22" customFormat="1" ht="42" customHeight="1" x14ac:dyDescent="0.25">
      <c r="A35" s="19"/>
      <c r="B35" s="77"/>
      <c r="C35" s="78"/>
      <c r="D35" s="19" t="s">
        <v>20</v>
      </c>
      <c r="E35" s="19" t="s">
        <v>78</v>
      </c>
      <c r="F35" s="18">
        <v>3</v>
      </c>
      <c r="G35" s="19"/>
      <c r="H35" s="21"/>
      <c r="I35" s="23">
        <v>7174000</v>
      </c>
      <c r="J35" s="36">
        <f t="shared" si="0"/>
        <v>7174000</v>
      </c>
      <c r="K35" s="72" t="s">
        <v>88</v>
      </c>
      <c r="L35" s="18" t="s">
        <v>312</v>
      </c>
    </row>
    <row r="36" spans="1:12" s="22" customFormat="1" ht="42" customHeight="1" x14ac:dyDescent="0.25">
      <c r="A36" s="19"/>
      <c r="B36" s="77"/>
      <c r="C36" s="78"/>
      <c r="D36" s="19"/>
      <c r="E36" s="19" t="s">
        <v>79</v>
      </c>
      <c r="F36" s="18">
        <v>2</v>
      </c>
      <c r="G36" s="19"/>
      <c r="H36" s="21"/>
      <c r="I36" s="23">
        <v>1800000</v>
      </c>
      <c r="J36" s="36">
        <f t="shared" si="0"/>
        <v>1800000</v>
      </c>
      <c r="K36" s="72" t="s">
        <v>88</v>
      </c>
      <c r="L36" s="18" t="s">
        <v>308</v>
      </c>
    </row>
    <row r="37" spans="1:12" s="22" customFormat="1" ht="42" customHeight="1" x14ac:dyDescent="0.25">
      <c r="A37" s="19"/>
      <c r="B37" s="77"/>
      <c r="C37" s="78"/>
      <c r="D37" s="19"/>
      <c r="E37" s="19" t="s">
        <v>80</v>
      </c>
      <c r="F37" s="18">
        <v>5</v>
      </c>
      <c r="G37" s="19"/>
      <c r="H37" s="21"/>
      <c r="I37" s="23">
        <v>23000000</v>
      </c>
      <c r="J37" s="36">
        <f t="shared" si="0"/>
        <v>23000000</v>
      </c>
      <c r="K37" s="72" t="s">
        <v>88</v>
      </c>
      <c r="L37" s="18" t="s">
        <v>308</v>
      </c>
    </row>
    <row r="38" spans="1:12" s="22" customFormat="1" ht="42" customHeight="1" x14ac:dyDescent="0.25">
      <c r="A38" s="19"/>
      <c r="B38" s="77"/>
      <c r="C38" s="78"/>
      <c r="D38" s="19"/>
      <c r="E38" s="19" t="s">
        <v>81</v>
      </c>
      <c r="F38" s="18">
        <v>1</v>
      </c>
      <c r="G38" s="19"/>
      <c r="H38" s="21"/>
      <c r="I38" s="23">
        <v>3900000</v>
      </c>
      <c r="J38" s="36">
        <f t="shared" si="0"/>
        <v>3900000</v>
      </c>
      <c r="K38" s="72" t="s">
        <v>88</v>
      </c>
      <c r="L38" s="18" t="s">
        <v>308</v>
      </c>
    </row>
    <row r="39" spans="1:12" s="22" customFormat="1" ht="42" customHeight="1" x14ac:dyDescent="0.25">
      <c r="A39" s="19"/>
      <c r="B39" s="77"/>
      <c r="C39" s="78"/>
      <c r="D39" s="19"/>
      <c r="E39" s="19" t="s">
        <v>82</v>
      </c>
      <c r="F39" s="18">
        <v>1</v>
      </c>
      <c r="G39" s="19"/>
      <c r="H39" s="21"/>
      <c r="I39" s="23">
        <v>3200000</v>
      </c>
      <c r="J39" s="36">
        <f t="shared" si="0"/>
        <v>3200000</v>
      </c>
      <c r="K39" s="72" t="s">
        <v>88</v>
      </c>
      <c r="L39" s="18" t="s">
        <v>308</v>
      </c>
    </row>
    <row r="40" spans="1:12" s="22" customFormat="1" ht="42" customHeight="1" x14ac:dyDescent="0.25">
      <c r="A40" s="19"/>
      <c r="B40" s="123" t="s">
        <v>89</v>
      </c>
      <c r="C40" s="124"/>
      <c r="D40" s="19"/>
      <c r="E40" s="19"/>
      <c r="F40" s="18"/>
      <c r="G40" s="19"/>
      <c r="H40" s="21"/>
      <c r="I40" s="23"/>
      <c r="J40" s="36"/>
      <c r="K40" s="72"/>
      <c r="L40" s="18"/>
    </row>
    <row r="41" spans="1:12" s="22" customFormat="1" ht="84" customHeight="1" x14ac:dyDescent="0.25">
      <c r="A41" s="19"/>
      <c r="B41" s="81"/>
      <c r="C41" s="79" t="s">
        <v>90</v>
      </c>
      <c r="D41" s="19" t="s">
        <v>25</v>
      </c>
      <c r="E41" s="19" t="s">
        <v>92</v>
      </c>
      <c r="F41" s="18">
        <v>1</v>
      </c>
      <c r="G41" s="19"/>
      <c r="H41" s="21"/>
      <c r="I41" s="23">
        <f>59685000+139265000</f>
        <v>198950000</v>
      </c>
      <c r="J41" s="36">
        <f t="shared" ref="J41:J49" si="1">SUM(G41:I41)</f>
        <v>198950000</v>
      </c>
      <c r="K41" s="72" t="s">
        <v>91</v>
      </c>
      <c r="L41" s="18" t="s">
        <v>109</v>
      </c>
    </row>
    <row r="42" spans="1:12" s="22" customFormat="1" ht="87.75" customHeight="1" x14ac:dyDescent="0.25">
      <c r="A42" s="19"/>
      <c r="B42" s="81"/>
      <c r="C42" s="82"/>
      <c r="D42" s="19"/>
      <c r="E42" s="19" t="s">
        <v>94</v>
      </c>
      <c r="F42" s="18"/>
      <c r="G42" s="19"/>
      <c r="H42" s="21"/>
      <c r="I42" s="23">
        <f>16579834+4144958</f>
        <v>20724792</v>
      </c>
      <c r="J42" s="36">
        <f t="shared" si="1"/>
        <v>20724792</v>
      </c>
      <c r="K42" s="72" t="s">
        <v>91</v>
      </c>
      <c r="L42" s="18" t="s">
        <v>95</v>
      </c>
    </row>
    <row r="43" spans="1:12" s="22" customFormat="1" ht="42" customHeight="1" x14ac:dyDescent="0.25">
      <c r="A43" s="19"/>
      <c r="B43" s="81"/>
      <c r="C43" s="82"/>
      <c r="D43" s="19"/>
      <c r="E43" s="19" t="s">
        <v>93</v>
      </c>
      <c r="F43" s="18"/>
      <c r="G43" s="19"/>
      <c r="H43" s="21"/>
      <c r="I43" s="23">
        <v>12050000</v>
      </c>
      <c r="J43" s="36">
        <f t="shared" si="1"/>
        <v>12050000</v>
      </c>
      <c r="K43" s="72" t="s">
        <v>91</v>
      </c>
      <c r="L43" s="18" t="s">
        <v>107</v>
      </c>
    </row>
    <row r="44" spans="1:12" s="22" customFormat="1" ht="85.5" customHeight="1" x14ac:dyDescent="0.25">
      <c r="A44" s="19"/>
      <c r="B44" s="81"/>
      <c r="C44" s="82"/>
      <c r="D44" s="19"/>
      <c r="E44" s="19" t="s">
        <v>96</v>
      </c>
      <c r="F44" s="18">
        <v>1</v>
      </c>
      <c r="G44" s="19"/>
      <c r="H44" s="21"/>
      <c r="I44" s="23">
        <f>58933500+137511500</f>
        <v>196445000</v>
      </c>
      <c r="J44" s="36">
        <f t="shared" si="1"/>
        <v>196445000</v>
      </c>
      <c r="K44" s="72" t="s">
        <v>91</v>
      </c>
      <c r="L44" s="18" t="s">
        <v>108</v>
      </c>
    </row>
    <row r="45" spans="1:12" s="22" customFormat="1" ht="82.5" customHeight="1" x14ac:dyDescent="0.25">
      <c r="A45" s="19"/>
      <c r="B45" s="81"/>
      <c r="C45" s="82"/>
      <c r="D45" s="19"/>
      <c r="E45" s="19" t="s">
        <v>97</v>
      </c>
      <c r="F45" s="18"/>
      <c r="G45" s="19"/>
      <c r="H45" s="21"/>
      <c r="I45" s="23">
        <f>17463440+4365860</f>
        <v>21829300</v>
      </c>
      <c r="J45" s="36">
        <f t="shared" si="1"/>
        <v>21829300</v>
      </c>
      <c r="K45" s="72" t="s">
        <v>91</v>
      </c>
      <c r="L45" s="18" t="s">
        <v>102</v>
      </c>
    </row>
    <row r="46" spans="1:12" s="22" customFormat="1" ht="57" customHeight="1" x14ac:dyDescent="0.25">
      <c r="A46" s="19"/>
      <c r="B46" s="81"/>
      <c r="C46" s="82"/>
      <c r="D46" s="19"/>
      <c r="E46" s="19" t="s">
        <v>98</v>
      </c>
      <c r="F46" s="18"/>
      <c r="G46" s="19"/>
      <c r="H46" s="21"/>
      <c r="I46" s="23">
        <v>12120500</v>
      </c>
      <c r="J46" s="36">
        <f t="shared" si="1"/>
        <v>12120500</v>
      </c>
      <c r="K46" s="72" t="s">
        <v>91</v>
      </c>
      <c r="L46" s="18" t="s">
        <v>106</v>
      </c>
    </row>
    <row r="47" spans="1:12" s="22" customFormat="1" ht="83.25" customHeight="1" x14ac:dyDescent="0.25">
      <c r="A47" s="19"/>
      <c r="B47" s="81"/>
      <c r="C47" s="82"/>
      <c r="D47" s="19"/>
      <c r="E47" s="19" t="s">
        <v>99</v>
      </c>
      <c r="F47" s="18">
        <v>1</v>
      </c>
      <c r="G47" s="19"/>
      <c r="H47" s="21"/>
      <c r="I47" s="23">
        <f>59040000+137760000</f>
        <v>196800000</v>
      </c>
      <c r="J47" s="36">
        <f t="shared" si="1"/>
        <v>196800000</v>
      </c>
      <c r="K47" s="72" t="s">
        <v>91</v>
      </c>
      <c r="L47" s="18" t="s">
        <v>104</v>
      </c>
    </row>
    <row r="48" spans="1:12" s="22" customFormat="1" ht="87" customHeight="1" x14ac:dyDescent="0.25">
      <c r="A48" s="19"/>
      <c r="B48" s="81"/>
      <c r="C48" s="82"/>
      <c r="D48" s="19"/>
      <c r="E48" s="19" t="s">
        <v>100</v>
      </c>
      <c r="F48" s="18"/>
      <c r="G48" s="19"/>
      <c r="H48" s="21"/>
      <c r="I48" s="23">
        <f>17628320+4407080</f>
        <v>22035400</v>
      </c>
      <c r="J48" s="36">
        <f t="shared" si="1"/>
        <v>22035400</v>
      </c>
      <c r="K48" s="72" t="s">
        <v>91</v>
      </c>
      <c r="L48" s="18" t="s">
        <v>103</v>
      </c>
    </row>
    <row r="49" spans="1:12" s="22" customFormat="1" ht="60" customHeight="1" x14ac:dyDescent="0.25">
      <c r="A49" s="19"/>
      <c r="B49" s="81"/>
      <c r="C49" s="82"/>
      <c r="D49" s="19"/>
      <c r="E49" s="19" t="s">
        <v>101</v>
      </c>
      <c r="F49" s="18"/>
      <c r="G49" s="19"/>
      <c r="H49" s="21"/>
      <c r="I49" s="23">
        <v>8225000</v>
      </c>
      <c r="J49" s="36">
        <f t="shared" si="1"/>
        <v>8225000</v>
      </c>
      <c r="K49" s="72" t="s">
        <v>91</v>
      </c>
      <c r="L49" s="18" t="s">
        <v>105</v>
      </c>
    </row>
    <row r="50" spans="1:12" s="16" customFormat="1" ht="15" customHeight="1" x14ac:dyDescent="0.35">
      <c r="A50" s="53"/>
      <c r="B50" s="109" t="s">
        <v>21</v>
      </c>
      <c r="C50" s="110"/>
      <c r="D50" s="110"/>
      <c r="E50" s="110"/>
      <c r="F50" s="54">
        <f>SUM(F13:F49)</f>
        <v>91</v>
      </c>
      <c r="G50" s="55">
        <f>SUM(G13:G49)</f>
        <v>0</v>
      </c>
      <c r="H50" s="55">
        <f>SUM(H13:H49)</f>
        <v>0</v>
      </c>
      <c r="I50" s="55">
        <f>SUM(I13:I49)</f>
        <v>1126711692</v>
      </c>
      <c r="J50" s="55">
        <f>SUM(J13:J49)</f>
        <v>1126711692</v>
      </c>
      <c r="K50" s="55"/>
      <c r="L50" s="53"/>
    </row>
    <row r="51" spans="1:12" s="22" customFormat="1" ht="40.5" customHeight="1" x14ac:dyDescent="0.25">
      <c r="A51" s="18">
        <v>2</v>
      </c>
      <c r="B51" s="106" t="s">
        <v>110</v>
      </c>
      <c r="C51" s="106"/>
      <c r="D51" s="19"/>
      <c r="E51" s="19"/>
      <c r="F51" s="18"/>
      <c r="G51" s="19"/>
      <c r="H51" s="19"/>
      <c r="I51" s="20"/>
      <c r="J51" s="36"/>
      <c r="K51" s="71"/>
      <c r="L51" s="18"/>
    </row>
    <row r="52" spans="1:12" s="22" customFormat="1" ht="40.5" customHeight="1" x14ac:dyDescent="0.25">
      <c r="A52" s="58"/>
      <c r="B52" s="123" t="s">
        <v>111</v>
      </c>
      <c r="C52" s="124"/>
      <c r="D52" s="61"/>
      <c r="E52" s="61"/>
      <c r="F52" s="58"/>
      <c r="G52" s="61"/>
      <c r="H52" s="61"/>
      <c r="I52" s="62"/>
      <c r="J52" s="63"/>
      <c r="K52" s="72"/>
      <c r="L52" s="18"/>
    </row>
    <row r="53" spans="1:12" s="22" customFormat="1" ht="71.25" customHeight="1" x14ac:dyDescent="0.25">
      <c r="A53" s="58"/>
      <c r="B53" s="5"/>
      <c r="C53" s="79" t="s">
        <v>112</v>
      </c>
      <c r="D53" s="61" t="s">
        <v>113</v>
      </c>
      <c r="E53" s="61" t="s">
        <v>114</v>
      </c>
      <c r="F53" s="58">
        <v>1</v>
      </c>
      <c r="G53" s="61"/>
      <c r="H53" s="61"/>
      <c r="I53" s="62">
        <v>197729000</v>
      </c>
      <c r="J53" s="63">
        <f t="shared" ref="J53:J146" si="2">SUM(G53:I53)</f>
        <v>197729000</v>
      </c>
      <c r="K53" s="72" t="s">
        <v>117</v>
      </c>
      <c r="L53" s="18" t="s">
        <v>118</v>
      </c>
    </row>
    <row r="54" spans="1:12" s="22" customFormat="1" ht="45" customHeight="1" x14ac:dyDescent="0.25">
      <c r="A54" s="58"/>
      <c r="B54" s="5"/>
      <c r="C54" s="79"/>
      <c r="D54" s="61"/>
      <c r="E54" s="61" t="s">
        <v>115</v>
      </c>
      <c r="F54" s="58"/>
      <c r="G54" s="61"/>
      <c r="H54" s="61"/>
      <c r="I54" s="62">
        <v>9972600</v>
      </c>
      <c r="J54" s="63">
        <f t="shared" si="2"/>
        <v>9972600</v>
      </c>
      <c r="K54" s="72" t="s">
        <v>117</v>
      </c>
      <c r="L54" s="18" t="s">
        <v>119</v>
      </c>
    </row>
    <row r="55" spans="1:12" s="22" customFormat="1" ht="48.75" customHeight="1" x14ac:dyDescent="0.25">
      <c r="A55" s="58"/>
      <c r="B55" s="5"/>
      <c r="C55" s="79"/>
      <c r="D55" s="61"/>
      <c r="E55" s="61" t="s">
        <v>116</v>
      </c>
      <c r="F55" s="58"/>
      <c r="G55" s="61"/>
      <c r="H55" s="61"/>
      <c r="I55" s="62">
        <v>7972250</v>
      </c>
      <c r="J55" s="63">
        <f t="shared" si="2"/>
        <v>7972250</v>
      </c>
      <c r="K55" s="72" t="s">
        <v>117</v>
      </c>
      <c r="L55" s="18" t="s">
        <v>120</v>
      </c>
    </row>
    <row r="56" spans="1:12" s="22" customFormat="1" ht="71.25" customHeight="1" x14ac:dyDescent="0.25">
      <c r="A56" s="58"/>
      <c r="B56" s="5"/>
      <c r="C56" s="79" t="s">
        <v>121</v>
      </c>
      <c r="D56" s="61" t="s">
        <v>122</v>
      </c>
      <c r="E56" s="61" t="s">
        <v>123</v>
      </c>
      <c r="F56" s="58">
        <v>4</v>
      </c>
      <c r="G56" s="61"/>
      <c r="H56" s="61"/>
      <c r="I56" s="62">
        <v>3720000</v>
      </c>
      <c r="J56" s="63">
        <f t="shared" si="2"/>
        <v>3720000</v>
      </c>
      <c r="K56" s="72" t="s">
        <v>124</v>
      </c>
      <c r="L56" s="18" t="s">
        <v>125</v>
      </c>
    </row>
    <row r="57" spans="1:12" s="22" customFormat="1" ht="47.25" customHeight="1" x14ac:dyDescent="0.25">
      <c r="A57" s="58"/>
      <c r="B57" s="5"/>
      <c r="C57" s="79"/>
      <c r="D57" s="61"/>
      <c r="E57" s="61" t="s">
        <v>129</v>
      </c>
      <c r="F57" s="58">
        <v>5</v>
      </c>
      <c r="G57" s="61"/>
      <c r="H57" s="61"/>
      <c r="I57" s="62">
        <v>12075000</v>
      </c>
      <c r="J57" s="63">
        <f t="shared" si="2"/>
        <v>12075000</v>
      </c>
      <c r="K57" s="72" t="s">
        <v>124</v>
      </c>
      <c r="L57" s="18" t="s">
        <v>127</v>
      </c>
    </row>
    <row r="58" spans="1:12" s="22" customFormat="1" ht="45.75" customHeight="1" x14ac:dyDescent="0.25">
      <c r="A58" s="58"/>
      <c r="B58" s="5"/>
      <c r="C58" s="79"/>
      <c r="D58" s="61"/>
      <c r="E58" s="61" t="s">
        <v>126</v>
      </c>
      <c r="F58" s="58">
        <v>2</v>
      </c>
      <c r="G58" s="61"/>
      <c r="H58" s="61"/>
      <c r="I58" s="62">
        <v>4830000</v>
      </c>
      <c r="J58" s="63">
        <f t="shared" si="2"/>
        <v>4830000</v>
      </c>
      <c r="K58" s="72" t="s">
        <v>124</v>
      </c>
      <c r="L58" s="18" t="s">
        <v>128</v>
      </c>
    </row>
    <row r="59" spans="1:12" s="22" customFormat="1" ht="48" customHeight="1" x14ac:dyDescent="0.25">
      <c r="A59" s="58"/>
      <c r="B59" s="5"/>
      <c r="C59" s="79"/>
      <c r="D59" s="61" t="s">
        <v>130</v>
      </c>
      <c r="E59" s="61" t="s">
        <v>132</v>
      </c>
      <c r="F59" s="58">
        <v>2</v>
      </c>
      <c r="G59" s="61"/>
      <c r="H59" s="61"/>
      <c r="I59" s="62">
        <v>10200000</v>
      </c>
      <c r="J59" s="63">
        <f t="shared" si="2"/>
        <v>10200000</v>
      </c>
      <c r="K59" s="72" t="s">
        <v>131</v>
      </c>
      <c r="L59" s="18" t="s">
        <v>125</v>
      </c>
    </row>
    <row r="60" spans="1:12" s="22" customFormat="1" ht="71.25" customHeight="1" x14ac:dyDescent="0.25">
      <c r="A60" s="58"/>
      <c r="B60" s="5"/>
      <c r="C60" s="79"/>
      <c r="D60" s="61" t="s">
        <v>25</v>
      </c>
      <c r="E60" s="61" t="s">
        <v>134</v>
      </c>
      <c r="F60" s="58">
        <v>1</v>
      </c>
      <c r="G60" s="61"/>
      <c r="H60" s="61"/>
      <c r="I60" s="62">
        <v>197129893.94999999</v>
      </c>
      <c r="J60" s="63">
        <f t="shared" si="2"/>
        <v>197129893.94999999</v>
      </c>
      <c r="K60" s="72" t="s">
        <v>133</v>
      </c>
      <c r="L60" s="18" t="s">
        <v>141</v>
      </c>
    </row>
    <row r="61" spans="1:12" s="22" customFormat="1" ht="71.25" customHeight="1" x14ac:dyDescent="0.25">
      <c r="A61" s="58"/>
      <c r="B61" s="5"/>
      <c r="C61" s="79"/>
      <c r="D61" s="61" t="s">
        <v>138</v>
      </c>
      <c r="E61" s="61" t="s">
        <v>135</v>
      </c>
      <c r="F61" s="58"/>
      <c r="G61" s="61"/>
      <c r="H61" s="62">
        <v>20480000</v>
      </c>
      <c r="I61" s="62"/>
      <c r="J61" s="63">
        <f t="shared" si="2"/>
        <v>20480000</v>
      </c>
      <c r="K61" s="72" t="s">
        <v>136</v>
      </c>
      <c r="L61" s="18" t="s">
        <v>142</v>
      </c>
    </row>
    <row r="62" spans="1:12" s="22" customFormat="1" ht="71.25" customHeight="1" x14ac:dyDescent="0.25">
      <c r="A62" s="58"/>
      <c r="B62" s="5"/>
      <c r="C62" s="79"/>
      <c r="D62" s="61" t="s">
        <v>139</v>
      </c>
      <c r="E62" s="61" t="s">
        <v>140</v>
      </c>
      <c r="F62" s="58"/>
      <c r="G62" s="61"/>
      <c r="H62" s="62">
        <v>8209000</v>
      </c>
      <c r="I62" s="62"/>
      <c r="J62" s="63">
        <f t="shared" si="2"/>
        <v>8209000</v>
      </c>
      <c r="K62" s="72" t="s">
        <v>137</v>
      </c>
      <c r="L62" s="18" t="s">
        <v>143</v>
      </c>
    </row>
    <row r="63" spans="1:12" s="22" customFormat="1" ht="43.5" customHeight="1" x14ac:dyDescent="0.25">
      <c r="A63" s="58"/>
      <c r="B63" s="5"/>
      <c r="C63" s="79"/>
      <c r="D63" s="61" t="s">
        <v>146</v>
      </c>
      <c r="E63" s="61" t="s">
        <v>144</v>
      </c>
      <c r="F63" s="58">
        <v>5</v>
      </c>
      <c r="G63" s="61"/>
      <c r="H63" s="61"/>
      <c r="I63" s="62">
        <v>49950000</v>
      </c>
      <c r="J63" s="63">
        <f t="shared" si="2"/>
        <v>49950000</v>
      </c>
      <c r="K63" s="72" t="s">
        <v>145</v>
      </c>
      <c r="L63" s="18" t="s">
        <v>147</v>
      </c>
    </row>
    <row r="64" spans="1:12" s="22" customFormat="1" ht="71.25" customHeight="1" x14ac:dyDescent="0.25">
      <c r="A64" s="58"/>
      <c r="B64" s="5"/>
      <c r="C64" s="79" t="s">
        <v>148</v>
      </c>
      <c r="D64" s="61" t="s">
        <v>149</v>
      </c>
      <c r="E64" s="61" t="s">
        <v>150</v>
      </c>
      <c r="F64" s="58">
        <v>1</v>
      </c>
      <c r="G64" s="61"/>
      <c r="H64" s="61"/>
      <c r="I64" s="62">
        <v>258500000</v>
      </c>
      <c r="J64" s="63">
        <f t="shared" si="2"/>
        <v>258500000</v>
      </c>
      <c r="K64" s="72" t="s">
        <v>151</v>
      </c>
      <c r="L64" s="18" t="s">
        <v>152</v>
      </c>
    </row>
    <row r="65" spans="1:12" s="22" customFormat="1" ht="19.5" customHeight="1" x14ac:dyDescent="0.25">
      <c r="A65" s="80"/>
      <c r="B65" s="121" t="s">
        <v>21</v>
      </c>
      <c r="C65" s="122"/>
      <c r="D65" s="122"/>
      <c r="E65" s="122"/>
      <c r="F65" s="86">
        <f>SUM(F51:F64)</f>
        <v>21</v>
      </c>
      <c r="G65" s="85">
        <f>SUM(G28:G64)</f>
        <v>0</v>
      </c>
      <c r="H65" s="85">
        <f>SUM(H51:H64)</f>
        <v>28689000</v>
      </c>
      <c r="I65" s="85">
        <f>SUM(I51:I64)</f>
        <v>752078743.95000005</v>
      </c>
      <c r="J65" s="85">
        <f>SUM(J51:J64)</f>
        <v>780767743.95000005</v>
      </c>
      <c r="K65" s="85"/>
      <c r="L65" s="80"/>
    </row>
    <row r="66" spans="1:12" s="22" customFormat="1" ht="42.75" customHeight="1" x14ac:dyDescent="0.25">
      <c r="A66" s="58">
        <v>3</v>
      </c>
      <c r="B66" s="106" t="s">
        <v>153</v>
      </c>
      <c r="C66" s="106"/>
      <c r="D66" s="61"/>
      <c r="E66" s="61"/>
      <c r="F66" s="58"/>
      <c r="G66" s="61"/>
      <c r="H66" s="61"/>
      <c r="I66" s="62"/>
      <c r="J66" s="63"/>
      <c r="K66" s="72"/>
      <c r="L66" s="18"/>
    </row>
    <row r="67" spans="1:12" s="22" customFormat="1" ht="71.25" customHeight="1" x14ac:dyDescent="0.25">
      <c r="A67" s="58"/>
      <c r="B67" s="123" t="s">
        <v>154</v>
      </c>
      <c r="C67" s="124"/>
      <c r="D67" s="61"/>
      <c r="E67" s="61"/>
      <c r="F67" s="58"/>
      <c r="G67" s="61"/>
      <c r="H67" s="61"/>
      <c r="I67" s="62"/>
      <c r="J67" s="63"/>
      <c r="K67" s="72"/>
      <c r="L67" s="18"/>
    </row>
    <row r="68" spans="1:12" s="22" customFormat="1" ht="83.25" customHeight="1" x14ac:dyDescent="0.25">
      <c r="A68" s="58"/>
      <c r="B68" s="5"/>
      <c r="C68" s="83" t="s">
        <v>155</v>
      </c>
      <c r="D68" s="61" t="s">
        <v>25</v>
      </c>
      <c r="E68" s="61" t="s">
        <v>156</v>
      </c>
      <c r="F68" s="58">
        <v>1</v>
      </c>
      <c r="G68" s="61"/>
      <c r="H68" s="61"/>
      <c r="I68" s="62">
        <f>59577300+139013700</f>
        <v>198591000</v>
      </c>
      <c r="J68" s="63">
        <f t="shared" si="2"/>
        <v>198591000</v>
      </c>
      <c r="K68" s="72" t="s">
        <v>133</v>
      </c>
      <c r="L68" s="18" t="s">
        <v>159</v>
      </c>
    </row>
    <row r="69" spans="1:12" s="22" customFormat="1" ht="80.25" customHeight="1" x14ac:dyDescent="0.25">
      <c r="A69" s="58"/>
      <c r="B69" s="5"/>
      <c r="C69" s="79"/>
      <c r="D69" s="61"/>
      <c r="E69" s="61" t="s">
        <v>157</v>
      </c>
      <c r="F69" s="58"/>
      <c r="G69" s="61"/>
      <c r="H69" s="61"/>
      <c r="I69" s="62">
        <f>15831834+3957958</f>
        <v>19789792</v>
      </c>
      <c r="J69" s="63">
        <f t="shared" si="2"/>
        <v>19789792</v>
      </c>
      <c r="K69" s="72" t="s">
        <v>133</v>
      </c>
      <c r="L69" s="18" t="s">
        <v>160</v>
      </c>
    </row>
    <row r="70" spans="1:12" s="22" customFormat="1" ht="71.25" customHeight="1" x14ac:dyDescent="0.25">
      <c r="A70" s="58"/>
      <c r="B70" s="5"/>
      <c r="C70" s="79"/>
      <c r="D70" s="61"/>
      <c r="E70" s="61" t="s">
        <v>158</v>
      </c>
      <c r="F70" s="58"/>
      <c r="G70" s="61"/>
      <c r="H70" s="61"/>
      <c r="I70" s="62">
        <v>12400000</v>
      </c>
      <c r="J70" s="63">
        <f t="shared" si="2"/>
        <v>12400000</v>
      </c>
      <c r="K70" s="72" t="s">
        <v>133</v>
      </c>
      <c r="L70" s="18" t="s">
        <v>161</v>
      </c>
    </row>
    <row r="71" spans="1:12" s="22" customFormat="1" ht="77.25" customHeight="1" x14ac:dyDescent="0.25">
      <c r="A71" s="58"/>
      <c r="B71" s="123" t="s">
        <v>162</v>
      </c>
      <c r="C71" s="124"/>
      <c r="D71" s="61"/>
      <c r="E71" s="61"/>
      <c r="F71" s="58"/>
      <c r="G71" s="61"/>
      <c r="H71" s="61"/>
      <c r="I71" s="62"/>
      <c r="J71" s="63"/>
      <c r="K71" s="72"/>
      <c r="L71" s="18"/>
    </row>
    <row r="72" spans="1:12" s="22" customFormat="1" ht="66" customHeight="1" x14ac:dyDescent="0.25">
      <c r="A72" s="58"/>
      <c r="B72" s="5"/>
      <c r="C72" s="83" t="s">
        <v>163</v>
      </c>
      <c r="D72" s="61" t="s">
        <v>164</v>
      </c>
      <c r="E72" s="61" t="s">
        <v>165</v>
      </c>
      <c r="F72" s="58">
        <v>1</v>
      </c>
      <c r="G72" s="61"/>
      <c r="H72" s="61"/>
      <c r="I72" s="62">
        <v>99350000</v>
      </c>
      <c r="J72" s="63">
        <f t="shared" si="2"/>
        <v>99350000</v>
      </c>
      <c r="K72" s="72" t="s">
        <v>166</v>
      </c>
      <c r="L72" s="18" t="s">
        <v>167</v>
      </c>
    </row>
    <row r="73" spans="1:12" s="22" customFormat="1" ht="45" customHeight="1" x14ac:dyDescent="0.25">
      <c r="A73" s="58"/>
      <c r="B73" s="5"/>
      <c r="C73" s="79"/>
      <c r="D73" s="61"/>
      <c r="E73" s="61" t="s">
        <v>169</v>
      </c>
      <c r="F73" s="58">
        <v>2</v>
      </c>
      <c r="G73" s="61"/>
      <c r="H73" s="61"/>
      <c r="I73" s="62">
        <v>149050000</v>
      </c>
      <c r="J73" s="63">
        <f t="shared" si="2"/>
        <v>149050000</v>
      </c>
      <c r="K73" s="72" t="s">
        <v>166</v>
      </c>
      <c r="L73" s="18" t="s">
        <v>168</v>
      </c>
    </row>
    <row r="74" spans="1:12" s="22" customFormat="1" ht="42" customHeight="1" x14ac:dyDescent="0.25">
      <c r="A74" s="58"/>
      <c r="B74" s="5"/>
      <c r="C74" s="79"/>
      <c r="D74" s="61"/>
      <c r="E74" s="61" t="s">
        <v>170</v>
      </c>
      <c r="F74" s="58">
        <v>2</v>
      </c>
      <c r="G74" s="61"/>
      <c r="H74" s="61"/>
      <c r="I74" s="62">
        <v>49200000</v>
      </c>
      <c r="J74" s="63">
        <f t="shared" si="2"/>
        <v>49200000</v>
      </c>
      <c r="K74" s="72" t="s">
        <v>166</v>
      </c>
      <c r="L74" s="18" t="s">
        <v>168</v>
      </c>
    </row>
    <row r="75" spans="1:12" s="22" customFormat="1" ht="20.25" customHeight="1" x14ac:dyDescent="0.25">
      <c r="A75" s="84"/>
      <c r="B75" s="121" t="s">
        <v>21</v>
      </c>
      <c r="C75" s="122"/>
      <c r="D75" s="122"/>
      <c r="E75" s="122"/>
      <c r="F75" s="86">
        <f>SUM(F66:F74)</f>
        <v>6</v>
      </c>
      <c r="G75" s="85">
        <f>SUM(G66:G74)</f>
        <v>0</v>
      </c>
      <c r="H75" s="85">
        <f>SUM(H66:H74)</f>
        <v>0</v>
      </c>
      <c r="I75" s="85">
        <f>SUM(I66:I74)</f>
        <v>528380792</v>
      </c>
      <c r="J75" s="85">
        <f>SUM(J66:J74)</f>
        <v>528380792</v>
      </c>
      <c r="K75" s="85"/>
      <c r="L75" s="84"/>
    </row>
    <row r="76" spans="1:12" s="22" customFormat="1" ht="44.25" customHeight="1" x14ac:dyDescent="0.25">
      <c r="A76" s="58">
        <v>4</v>
      </c>
      <c r="B76" s="106" t="s">
        <v>171</v>
      </c>
      <c r="C76" s="106"/>
      <c r="D76" s="61"/>
      <c r="E76" s="61"/>
      <c r="F76" s="58"/>
      <c r="G76" s="61"/>
      <c r="H76" s="61"/>
      <c r="I76" s="62"/>
      <c r="J76" s="63"/>
      <c r="K76" s="72"/>
      <c r="L76" s="18"/>
    </row>
    <row r="77" spans="1:12" s="22" customFormat="1" ht="30.75" customHeight="1" x14ac:dyDescent="0.25">
      <c r="A77" s="58"/>
      <c r="B77" s="123" t="s">
        <v>172</v>
      </c>
      <c r="C77" s="124"/>
      <c r="D77" s="61"/>
      <c r="E77" s="61"/>
      <c r="F77" s="58"/>
      <c r="G77" s="61"/>
      <c r="H77" s="61"/>
      <c r="I77" s="62"/>
      <c r="J77" s="63"/>
      <c r="K77" s="72"/>
      <c r="L77" s="18"/>
    </row>
    <row r="78" spans="1:12" s="22" customFormat="1" ht="65.25" customHeight="1" x14ac:dyDescent="0.25">
      <c r="A78" s="58"/>
      <c r="B78" s="5"/>
      <c r="C78" s="83" t="s">
        <v>173</v>
      </c>
      <c r="D78" s="61" t="s">
        <v>122</v>
      </c>
      <c r="E78" s="61" t="s">
        <v>174</v>
      </c>
      <c r="F78" s="58">
        <v>1</v>
      </c>
      <c r="G78" s="61"/>
      <c r="H78" s="61"/>
      <c r="I78" s="62">
        <v>7300000</v>
      </c>
      <c r="J78" s="63">
        <f t="shared" si="2"/>
        <v>7300000</v>
      </c>
      <c r="K78" s="72" t="s">
        <v>124</v>
      </c>
      <c r="L78" s="18" t="s">
        <v>226</v>
      </c>
    </row>
    <row r="79" spans="1:12" s="22" customFormat="1" ht="39.75" customHeight="1" x14ac:dyDescent="0.25">
      <c r="A79" s="58"/>
      <c r="B79" s="5"/>
      <c r="C79" s="79"/>
      <c r="D79" s="61"/>
      <c r="E79" s="61" t="s">
        <v>175</v>
      </c>
      <c r="F79" s="58">
        <v>2</v>
      </c>
      <c r="G79" s="61"/>
      <c r="H79" s="61"/>
      <c r="I79" s="62">
        <v>14600000</v>
      </c>
      <c r="J79" s="63">
        <f t="shared" si="2"/>
        <v>14600000</v>
      </c>
      <c r="K79" s="72" t="s">
        <v>124</v>
      </c>
      <c r="L79" s="18" t="s">
        <v>177</v>
      </c>
    </row>
    <row r="80" spans="1:12" s="22" customFormat="1" ht="40.5" customHeight="1" x14ac:dyDescent="0.25">
      <c r="A80" s="58"/>
      <c r="B80" s="5"/>
      <c r="C80" s="79"/>
      <c r="D80" s="61"/>
      <c r="E80" s="61" t="s">
        <v>176</v>
      </c>
      <c r="F80" s="58">
        <v>2</v>
      </c>
      <c r="G80" s="61"/>
      <c r="H80" s="61"/>
      <c r="I80" s="62">
        <v>1290000</v>
      </c>
      <c r="J80" s="63">
        <f t="shared" si="2"/>
        <v>1290000</v>
      </c>
      <c r="K80" s="72" t="s">
        <v>124</v>
      </c>
      <c r="L80" s="18" t="s">
        <v>177</v>
      </c>
    </row>
    <row r="81" spans="1:12" s="22" customFormat="1" ht="40.5" customHeight="1" x14ac:dyDescent="0.25">
      <c r="A81" s="58"/>
      <c r="B81" s="5"/>
      <c r="C81" s="83"/>
      <c r="D81" s="61" t="s">
        <v>178</v>
      </c>
      <c r="E81" s="61" t="s">
        <v>180</v>
      </c>
      <c r="F81" s="58">
        <v>20</v>
      </c>
      <c r="G81" s="61"/>
      <c r="H81" s="61"/>
      <c r="I81" s="62">
        <v>99660000</v>
      </c>
      <c r="J81" s="63">
        <f t="shared" si="2"/>
        <v>99660000</v>
      </c>
      <c r="K81" s="72" t="s">
        <v>179</v>
      </c>
      <c r="L81" s="18" t="s">
        <v>181</v>
      </c>
    </row>
    <row r="82" spans="1:12" s="22" customFormat="1" ht="40.5" customHeight="1" x14ac:dyDescent="0.25">
      <c r="A82" s="58"/>
      <c r="B82" s="5"/>
      <c r="C82" s="83"/>
      <c r="D82" s="61"/>
      <c r="E82" s="61" t="s">
        <v>183</v>
      </c>
      <c r="F82" s="58">
        <v>1</v>
      </c>
      <c r="G82" s="61"/>
      <c r="H82" s="61"/>
      <c r="I82" s="62">
        <v>46750000</v>
      </c>
      <c r="J82" s="63">
        <f t="shared" si="2"/>
        <v>46750000</v>
      </c>
      <c r="K82" s="72" t="s">
        <v>179</v>
      </c>
      <c r="L82" s="18" t="s">
        <v>182</v>
      </c>
    </row>
    <row r="83" spans="1:12" s="22" customFormat="1" ht="76.5" customHeight="1" x14ac:dyDescent="0.25">
      <c r="A83" s="58"/>
      <c r="B83" s="5"/>
      <c r="C83" s="83"/>
      <c r="D83" s="61" t="s">
        <v>184</v>
      </c>
      <c r="E83" s="61" t="s">
        <v>185</v>
      </c>
      <c r="F83" s="58">
        <v>1</v>
      </c>
      <c r="G83" s="61"/>
      <c r="H83" s="92"/>
      <c r="I83" s="62">
        <f>27900000+65100000</f>
        <v>93000000</v>
      </c>
      <c r="J83" s="63">
        <f t="shared" si="2"/>
        <v>93000000</v>
      </c>
      <c r="K83" s="72" t="s">
        <v>198</v>
      </c>
      <c r="L83" s="18" t="s">
        <v>207</v>
      </c>
    </row>
    <row r="84" spans="1:12" s="22" customFormat="1" ht="120.75" customHeight="1" x14ac:dyDescent="0.25">
      <c r="A84" s="58"/>
      <c r="B84" s="5"/>
      <c r="C84" s="83"/>
      <c r="D84" s="91"/>
      <c r="E84" s="61" t="s">
        <v>318</v>
      </c>
      <c r="F84" s="58"/>
      <c r="G84" s="61"/>
      <c r="H84" s="92"/>
      <c r="I84" s="62">
        <v>720000</v>
      </c>
      <c r="J84" s="63">
        <f t="shared" si="2"/>
        <v>720000</v>
      </c>
      <c r="K84" s="72" t="s">
        <v>198</v>
      </c>
      <c r="L84" s="18" t="s">
        <v>197</v>
      </c>
    </row>
    <row r="85" spans="1:12" s="22" customFormat="1" ht="66" customHeight="1" x14ac:dyDescent="0.25">
      <c r="A85" s="58"/>
      <c r="B85" s="5"/>
      <c r="C85" s="94"/>
      <c r="D85" s="91"/>
      <c r="E85" s="61" t="s">
        <v>314</v>
      </c>
      <c r="F85" s="58"/>
      <c r="G85" s="61"/>
      <c r="H85" s="92"/>
      <c r="I85" s="62">
        <v>2880000</v>
      </c>
      <c r="J85" s="63">
        <f t="shared" si="2"/>
        <v>2880000</v>
      </c>
      <c r="K85" s="72"/>
      <c r="L85" s="18"/>
    </row>
    <row r="86" spans="1:12" s="22" customFormat="1" ht="55.5" customHeight="1" x14ac:dyDescent="0.25">
      <c r="A86" s="58"/>
      <c r="B86" s="5"/>
      <c r="C86" s="83"/>
      <c r="D86" s="61"/>
      <c r="E86" s="61" t="s">
        <v>186</v>
      </c>
      <c r="F86" s="58"/>
      <c r="G86" s="61"/>
      <c r="H86" s="93">
        <v>9000000</v>
      </c>
      <c r="I86" s="62"/>
      <c r="J86" s="63">
        <f t="shared" si="2"/>
        <v>9000000</v>
      </c>
      <c r="K86" s="72" t="s">
        <v>137</v>
      </c>
      <c r="L86" s="18" t="s">
        <v>199</v>
      </c>
    </row>
    <row r="87" spans="1:12" s="22" customFormat="1" ht="80.25" customHeight="1" x14ac:dyDescent="0.25">
      <c r="A87" s="58"/>
      <c r="B87" s="5"/>
      <c r="C87" s="83"/>
      <c r="D87" s="61"/>
      <c r="E87" s="61" t="s">
        <v>187</v>
      </c>
      <c r="F87" s="58">
        <v>1</v>
      </c>
      <c r="G87" s="61"/>
      <c r="H87" s="92"/>
      <c r="I87" s="62">
        <f>15990000+37310000</f>
        <v>53300000</v>
      </c>
      <c r="J87" s="63">
        <f t="shared" si="2"/>
        <v>53300000</v>
      </c>
      <c r="K87" s="72" t="s">
        <v>198</v>
      </c>
      <c r="L87" s="18" t="s">
        <v>208</v>
      </c>
    </row>
    <row r="88" spans="1:12" s="22" customFormat="1" ht="45" customHeight="1" x14ac:dyDescent="0.25">
      <c r="A88" s="58"/>
      <c r="B88" s="5"/>
      <c r="C88" s="83"/>
      <c r="D88" s="91"/>
      <c r="E88" s="61" t="s">
        <v>313</v>
      </c>
      <c r="F88" s="58"/>
      <c r="G88" s="61"/>
      <c r="H88" s="92">
        <v>1560200</v>
      </c>
      <c r="I88" s="62"/>
      <c r="J88" s="63">
        <f t="shared" si="2"/>
        <v>1560200</v>
      </c>
      <c r="K88" s="72" t="s">
        <v>136</v>
      </c>
      <c r="L88" s="18" t="s">
        <v>200</v>
      </c>
    </row>
    <row r="89" spans="1:12" s="22" customFormat="1" ht="63.75" customHeight="1" x14ac:dyDescent="0.25">
      <c r="A89" s="58"/>
      <c r="B89" s="5"/>
      <c r="C89" s="83"/>
      <c r="D89" s="96"/>
      <c r="E89" s="61" t="s">
        <v>188</v>
      </c>
      <c r="F89" s="58"/>
      <c r="G89" s="61"/>
      <c r="H89" s="93">
        <v>5300000</v>
      </c>
      <c r="I89" s="62"/>
      <c r="J89" s="63">
        <f t="shared" si="2"/>
        <v>5300000</v>
      </c>
      <c r="K89" s="72" t="s">
        <v>137</v>
      </c>
      <c r="L89" s="18" t="s">
        <v>201</v>
      </c>
    </row>
    <row r="90" spans="1:12" s="22" customFormat="1" ht="92.25" customHeight="1" x14ac:dyDescent="0.25">
      <c r="A90" s="58"/>
      <c r="B90" s="5"/>
      <c r="C90" s="83"/>
      <c r="D90" s="61"/>
      <c r="E90" s="61" t="s">
        <v>189</v>
      </c>
      <c r="F90" s="58">
        <v>1</v>
      </c>
      <c r="G90" s="61"/>
      <c r="H90" s="92"/>
      <c r="I90" s="62">
        <f>46462200+108411800</f>
        <v>154874000</v>
      </c>
      <c r="J90" s="63">
        <f t="shared" si="2"/>
        <v>154874000</v>
      </c>
      <c r="K90" s="72" t="s">
        <v>198</v>
      </c>
      <c r="L90" s="18" t="s">
        <v>209</v>
      </c>
    </row>
    <row r="91" spans="1:12" s="22" customFormat="1" ht="123.75" customHeight="1" x14ac:dyDescent="0.25">
      <c r="A91" s="58"/>
      <c r="B91" s="5"/>
      <c r="C91" s="83"/>
      <c r="D91" s="91"/>
      <c r="E91" s="61" t="s">
        <v>317</v>
      </c>
      <c r="F91" s="58"/>
      <c r="G91" s="61"/>
      <c r="H91" s="92"/>
      <c r="I91" s="62">
        <v>1558000</v>
      </c>
      <c r="J91" s="63">
        <f t="shared" si="2"/>
        <v>1558000</v>
      </c>
      <c r="K91" s="72" t="s">
        <v>198</v>
      </c>
      <c r="L91" s="18" t="s">
        <v>202</v>
      </c>
    </row>
    <row r="92" spans="1:12" s="22" customFormat="1" ht="78" customHeight="1" x14ac:dyDescent="0.25">
      <c r="A92" s="58"/>
      <c r="B92" s="5"/>
      <c r="C92" s="94"/>
      <c r="D92" s="91"/>
      <c r="E92" s="61" t="s">
        <v>315</v>
      </c>
      <c r="F92" s="58"/>
      <c r="G92" s="61"/>
      <c r="H92" s="92"/>
      <c r="I92" s="62">
        <v>6232000</v>
      </c>
      <c r="J92" s="63">
        <f t="shared" si="2"/>
        <v>6232000</v>
      </c>
      <c r="K92" s="72"/>
      <c r="L92" s="18"/>
    </row>
    <row r="93" spans="1:12" s="22" customFormat="1" ht="40.5" customHeight="1" x14ac:dyDescent="0.25">
      <c r="A93" s="58"/>
      <c r="B93" s="5"/>
      <c r="C93" s="83"/>
      <c r="D93" s="61"/>
      <c r="E93" s="61" t="s">
        <v>190</v>
      </c>
      <c r="F93" s="58"/>
      <c r="G93" s="61"/>
      <c r="H93" s="92">
        <v>10750000</v>
      </c>
      <c r="I93" s="62"/>
      <c r="J93" s="63">
        <f t="shared" si="2"/>
        <v>10750000</v>
      </c>
      <c r="K93" s="72" t="s">
        <v>137</v>
      </c>
      <c r="L93" s="18" t="s">
        <v>203</v>
      </c>
    </row>
    <row r="94" spans="1:12" s="22" customFormat="1" ht="79.5" customHeight="1" x14ac:dyDescent="0.25">
      <c r="A94" s="58"/>
      <c r="B94" s="5"/>
      <c r="C94" s="83"/>
      <c r="D94" s="61"/>
      <c r="E94" s="61" t="s">
        <v>191</v>
      </c>
      <c r="F94" s="58">
        <v>1</v>
      </c>
      <c r="G94" s="61"/>
      <c r="H94" s="92"/>
      <c r="I94" s="62">
        <f>58189500+135775500</f>
        <v>193965000</v>
      </c>
      <c r="J94" s="63">
        <f t="shared" si="2"/>
        <v>193965000</v>
      </c>
      <c r="K94" s="72" t="s">
        <v>198</v>
      </c>
      <c r="L94" s="18" t="s">
        <v>210</v>
      </c>
    </row>
    <row r="95" spans="1:12" s="22" customFormat="1" ht="84" customHeight="1" x14ac:dyDescent="0.25">
      <c r="A95" s="58"/>
      <c r="B95" s="5"/>
      <c r="C95" s="83"/>
      <c r="D95" s="61"/>
      <c r="E95" s="61" t="s">
        <v>192</v>
      </c>
      <c r="F95" s="58"/>
      <c r="G95" s="61"/>
      <c r="H95" s="92">
        <f>17200000+4300000</f>
        <v>21500000</v>
      </c>
      <c r="I95" s="62"/>
      <c r="J95" s="63">
        <f t="shared" si="2"/>
        <v>21500000</v>
      </c>
      <c r="K95" s="72" t="s">
        <v>136</v>
      </c>
      <c r="L95" s="18" t="s">
        <v>204</v>
      </c>
    </row>
    <row r="96" spans="1:12" s="22" customFormat="1" ht="55.5" customHeight="1" x14ac:dyDescent="0.25">
      <c r="A96" s="58"/>
      <c r="B96" s="5"/>
      <c r="C96" s="83"/>
      <c r="D96" s="61"/>
      <c r="E96" s="61" t="s">
        <v>193</v>
      </c>
      <c r="F96" s="58"/>
      <c r="G96" s="61"/>
      <c r="H96" s="92">
        <v>8071580</v>
      </c>
      <c r="I96" s="62"/>
      <c r="J96" s="63">
        <f t="shared" si="2"/>
        <v>8071580</v>
      </c>
      <c r="K96" s="72" t="s">
        <v>137</v>
      </c>
      <c r="L96" s="18" t="s">
        <v>205</v>
      </c>
    </row>
    <row r="97" spans="1:12" s="22" customFormat="1" ht="84" customHeight="1" x14ac:dyDescent="0.25">
      <c r="A97" s="58"/>
      <c r="B97" s="5"/>
      <c r="C97" s="83"/>
      <c r="D97" s="61"/>
      <c r="E97" s="61" t="s">
        <v>194</v>
      </c>
      <c r="F97" s="58">
        <v>1</v>
      </c>
      <c r="G97" s="61"/>
      <c r="H97" s="92"/>
      <c r="I97" s="62">
        <f>58872000+137368000</f>
        <v>196240000</v>
      </c>
      <c r="J97" s="63">
        <f t="shared" si="2"/>
        <v>196240000</v>
      </c>
      <c r="K97" s="72" t="s">
        <v>198</v>
      </c>
      <c r="L97" s="18" t="s">
        <v>211</v>
      </c>
    </row>
    <row r="98" spans="1:12" s="22" customFormat="1" ht="87" customHeight="1" x14ac:dyDescent="0.25">
      <c r="A98" s="58"/>
      <c r="B98" s="5"/>
      <c r="C98" s="83"/>
      <c r="D98" s="61"/>
      <c r="E98" s="61" t="s">
        <v>195</v>
      </c>
      <c r="F98" s="58"/>
      <c r="G98" s="61"/>
      <c r="H98" s="92">
        <f>17505928+4376482</f>
        <v>21882410</v>
      </c>
      <c r="I98" s="62"/>
      <c r="J98" s="63">
        <f t="shared" si="2"/>
        <v>21882410</v>
      </c>
      <c r="K98" s="72" t="s">
        <v>136</v>
      </c>
      <c r="L98" s="18" t="s">
        <v>159</v>
      </c>
    </row>
    <row r="99" spans="1:12" s="22" customFormat="1" ht="40.5" customHeight="1" x14ac:dyDescent="0.25">
      <c r="A99" s="58"/>
      <c r="B99" s="5"/>
      <c r="C99" s="83"/>
      <c r="D99" s="61"/>
      <c r="E99" s="61" t="s">
        <v>196</v>
      </c>
      <c r="F99" s="58"/>
      <c r="G99" s="61"/>
      <c r="H99" s="92">
        <v>7876000</v>
      </c>
      <c r="I99" s="62"/>
      <c r="J99" s="63">
        <f t="shared" si="2"/>
        <v>7876000</v>
      </c>
      <c r="K99" s="72" t="s">
        <v>137</v>
      </c>
      <c r="L99" s="18" t="s">
        <v>206</v>
      </c>
    </row>
    <row r="100" spans="1:12" s="22" customFormat="1" ht="75" customHeight="1" x14ac:dyDescent="0.25">
      <c r="A100" s="58"/>
      <c r="B100" s="5"/>
      <c r="C100" s="83" t="s">
        <v>212</v>
      </c>
      <c r="D100" s="61" t="s">
        <v>25</v>
      </c>
      <c r="E100" s="61" t="s">
        <v>213</v>
      </c>
      <c r="F100" s="58">
        <v>1</v>
      </c>
      <c r="G100" s="61"/>
      <c r="H100" s="92"/>
      <c r="I100" s="62">
        <f>197755400</f>
        <v>197755400</v>
      </c>
      <c r="J100" s="63">
        <f t="shared" si="2"/>
        <v>197755400</v>
      </c>
      <c r="K100" s="72" t="s">
        <v>133</v>
      </c>
      <c r="L100" s="18" t="s">
        <v>301</v>
      </c>
    </row>
    <row r="101" spans="1:12" s="22" customFormat="1" ht="84" customHeight="1" x14ac:dyDescent="0.25">
      <c r="A101" s="58"/>
      <c r="B101" s="5"/>
      <c r="C101" s="83"/>
      <c r="D101" s="61"/>
      <c r="E101" s="61" t="s">
        <v>214</v>
      </c>
      <c r="F101" s="58"/>
      <c r="G101" s="61"/>
      <c r="H101" s="92"/>
      <c r="I101" s="62">
        <f>17400000+4350000</f>
        <v>21750000</v>
      </c>
      <c r="J101" s="63">
        <f t="shared" si="2"/>
        <v>21750000</v>
      </c>
      <c r="K101" s="72" t="s">
        <v>133</v>
      </c>
      <c r="L101" s="18" t="s">
        <v>303</v>
      </c>
    </row>
    <row r="102" spans="1:12" s="22" customFormat="1" ht="188.25" customHeight="1" x14ac:dyDescent="0.25">
      <c r="A102" s="58"/>
      <c r="B102" s="5"/>
      <c r="C102" s="94"/>
      <c r="D102" s="61"/>
      <c r="E102" s="61" t="s">
        <v>316</v>
      </c>
      <c r="F102" s="58"/>
      <c r="G102" s="61"/>
      <c r="H102" s="92"/>
      <c r="I102" s="62">
        <v>2253000</v>
      </c>
      <c r="J102" s="63">
        <f t="shared" si="2"/>
        <v>2253000</v>
      </c>
      <c r="K102" s="72"/>
      <c r="L102" s="18"/>
    </row>
    <row r="103" spans="1:12" s="22" customFormat="1" ht="60" customHeight="1" x14ac:dyDescent="0.25">
      <c r="A103" s="58"/>
      <c r="B103" s="5"/>
      <c r="C103" s="83"/>
      <c r="D103" s="61"/>
      <c r="E103" s="61" t="s">
        <v>215</v>
      </c>
      <c r="F103" s="58"/>
      <c r="G103" s="61"/>
      <c r="H103" s="92"/>
      <c r="I103" s="62">
        <v>7275000</v>
      </c>
      <c r="J103" s="63">
        <f t="shared" si="2"/>
        <v>7275000</v>
      </c>
      <c r="K103" s="72" t="s">
        <v>133</v>
      </c>
      <c r="L103" s="18" t="s">
        <v>302</v>
      </c>
    </row>
    <row r="104" spans="1:12" s="22" customFormat="1" ht="83.25" customHeight="1" x14ac:dyDescent="0.25">
      <c r="A104" s="58"/>
      <c r="B104" s="5"/>
      <c r="C104" s="83"/>
      <c r="D104" s="61"/>
      <c r="E104" s="61" t="s">
        <v>216</v>
      </c>
      <c r="F104" s="58">
        <v>1</v>
      </c>
      <c r="G104" s="61"/>
      <c r="H104" s="92"/>
      <c r="I104" s="62">
        <f>58326000+136094000</f>
        <v>194420000</v>
      </c>
      <c r="J104" s="63">
        <f t="shared" si="2"/>
        <v>194420000</v>
      </c>
      <c r="K104" s="72" t="s">
        <v>133</v>
      </c>
      <c r="L104" s="18" t="s">
        <v>298</v>
      </c>
    </row>
    <row r="105" spans="1:12" s="22" customFormat="1" ht="81.75" customHeight="1" x14ac:dyDescent="0.25">
      <c r="A105" s="58"/>
      <c r="B105" s="5"/>
      <c r="C105" s="83"/>
      <c r="D105" s="61"/>
      <c r="E105" s="61" t="s">
        <v>217</v>
      </c>
      <c r="F105" s="58"/>
      <c r="G105" s="61"/>
      <c r="H105" s="92"/>
      <c r="I105" s="62">
        <f>13600000+3400000</f>
        <v>17000000</v>
      </c>
      <c r="J105" s="63">
        <f t="shared" si="2"/>
        <v>17000000</v>
      </c>
      <c r="K105" s="72" t="s">
        <v>133</v>
      </c>
      <c r="L105" s="18" t="s">
        <v>299</v>
      </c>
    </row>
    <row r="106" spans="1:12" s="22" customFormat="1" ht="54.75" customHeight="1" x14ac:dyDescent="0.25">
      <c r="A106" s="58"/>
      <c r="B106" s="5"/>
      <c r="C106" s="83"/>
      <c r="D106" s="61"/>
      <c r="E106" s="61" t="s">
        <v>218</v>
      </c>
      <c r="F106" s="58"/>
      <c r="G106" s="61"/>
      <c r="H106" s="92"/>
      <c r="I106" s="62">
        <f>12074000</f>
        <v>12074000</v>
      </c>
      <c r="J106" s="63">
        <f t="shared" si="2"/>
        <v>12074000</v>
      </c>
      <c r="K106" s="72" t="s">
        <v>133</v>
      </c>
      <c r="L106" s="18" t="s">
        <v>300</v>
      </c>
    </row>
    <row r="107" spans="1:12" s="22" customFormat="1" ht="18" customHeight="1" x14ac:dyDescent="0.25">
      <c r="A107" s="84"/>
      <c r="B107" s="121" t="s">
        <v>21</v>
      </c>
      <c r="C107" s="122"/>
      <c r="D107" s="122"/>
      <c r="E107" s="122"/>
      <c r="F107" s="86">
        <f>SUM(F76:F106)</f>
        <v>33</v>
      </c>
      <c r="G107" s="85">
        <f>SUM(G98:G106)</f>
        <v>0</v>
      </c>
      <c r="H107" s="85">
        <f>SUM(H76:H106)</f>
        <v>85940190</v>
      </c>
      <c r="I107" s="85">
        <f>SUM(I76:I106)</f>
        <v>1324896400</v>
      </c>
      <c r="J107" s="85">
        <f>SUM(J76:J106)</f>
        <v>1410836590</v>
      </c>
      <c r="K107" s="85"/>
      <c r="L107" s="84"/>
    </row>
    <row r="108" spans="1:12" s="22" customFormat="1" ht="53.25" customHeight="1" x14ac:dyDescent="0.25">
      <c r="A108" s="58">
        <v>5</v>
      </c>
      <c r="B108" s="106" t="s">
        <v>219</v>
      </c>
      <c r="C108" s="106"/>
      <c r="D108" s="61"/>
      <c r="E108" s="61"/>
      <c r="F108" s="58"/>
      <c r="G108" s="61"/>
      <c r="H108" s="92"/>
      <c r="I108" s="62"/>
      <c r="J108" s="63">
        <f t="shared" si="2"/>
        <v>0</v>
      </c>
      <c r="K108" s="72"/>
      <c r="L108" s="18"/>
    </row>
    <row r="109" spans="1:12" s="22" customFormat="1" ht="69" customHeight="1" x14ac:dyDescent="0.25">
      <c r="A109" s="58"/>
      <c r="B109" s="123" t="s">
        <v>220</v>
      </c>
      <c r="C109" s="124"/>
      <c r="D109" s="61"/>
      <c r="E109" s="61"/>
      <c r="F109" s="58"/>
      <c r="G109" s="61"/>
      <c r="H109" s="92"/>
      <c r="I109" s="62"/>
      <c r="J109" s="63">
        <f t="shared" si="2"/>
        <v>0</v>
      </c>
      <c r="K109" s="72"/>
      <c r="L109" s="18"/>
    </row>
    <row r="110" spans="1:12" s="22" customFormat="1" ht="81.75" customHeight="1" x14ac:dyDescent="0.25">
      <c r="A110" s="58"/>
      <c r="B110" s="5"/>
      <c r="C110" s="83" t="s">
        <v>221</v>
      </c>
      <c r="D110" s="61" t="s">
        <v>222</v>
      </c>
      <c r="E110" s="61" t="s">
        <v>224</v>
      </c>
      <c r="F110" s="58">
        <v>3</v>
      </c>
      <c r="G110" s="61"/>
      <c r="H110" s="92"/>
      <c r="I110" s="62">
        <v>472500</v>
      </c>
      <c r="J110" s="63">
        <f t="shared" si="2"/>
        <v>472500</v>
      </c>
      <c r="K110" s="72" t="s">
        <v>223</v>
      </c>
      <c r="L110" s="18" t="s">
        <v>225</v>
      </c>
    </row>
    <row r="111" spans="1:12" s="22" customFormat="1" ht="74.25" customHeight="1" x14ac:dyDescent="0.25">
      <c r="A111" s="58"/>
      <c r="B111" s="123" t="s">
        <v>227</v>
      </c>
      <c r="C111" s="124"/>
      <c r="D111" s="61"/>
      <c r="E111" s="61"/>
      <c r="F111" s="58"/>
      <c r="G111" s="61"/>
      <c r="H111" s="92"/>
      <c r="I111" s="62"/>
      <c r="J111" s="63">
        <f t="shared" si="2"/>
        <v>0</v>
      </c>
      <c r="K111" s="72"/>
      <c r="L111" s="18"/>
    </row>
    <row r="112" spans="1:12" s="22" customFormat="1" ht="40.5" customHeight="1" x14ac:dyDescent="0.25">
      <c r="A112" s="58"/>
      <c r="B112" s="5"/>
      <c r="C112" s="83" t="s">
        <v>228</v>
      </c>
      <c r="D112" s="61" t="s">
        <v>178</v>
      </c>
      <c r="E112" s="61" t="s">
        <v>229</v>
      </c>
      <c r="F112" s="58">
        <v>1</v>
      </c>
      <c r="G112" s="61"/>
      <c r="H112" s="92"/>
      <c r="I112" s="62">
        <v>64000000</v>
      </c>
      <c r="J112" s="63">
        <f t="shared" si="2"/>
        <v>64000000</v>
      </c>
      <c r="K112" s="72" t="s">
        <v>179</v>
      </c>
      <c r="L112" s="18" t="s">
        <v>230</v>
      </c>
    </row>
    <row r="113" spans="1:12" s="22" customFormat="1" ht="40.5" customHeight="1" x14ac:dyDescent="0.25">
      <c r="A113" s="58"/>
      <c r="B113" s="5"/>
      <c r="C113" s="83"/>
      <c r="D113" s="61" t="s">
        <v>231</v>
      </c>
      <c r="E113" s="61" t="s">
        <v>232</v>
      </c>
      <c r="F113" s="58">
        <v>1</v>
      </c>
      <c r="G113" s="61"/>
      <c r="H113" s="61"/>
      <c r="I113" s="62">
        <v>5300000</v>
      </c>
      <c r="J113" s="63">
        <f t="shared" si="2"/>
        <v>5300000</v>
      </c>
      <c r="K113" s="72" t="s">
        <v>233</v>
      </c>
      <c r="L113" s="18" t="s">
        <v>234</v>
      </c>
    </row>
    <row r="114" spans="1:12" s="22" customFormat="1" ht="40.5" customHeight="1" x14ac:dyDescent="0.25">
      <c r="A114" s="58"/>
      <c r="B114" s="5"/>
      <c r="C114" s="83"/>
      <c r="D114" s="61" t="s">
        <v>52</v>
      </c>
      <c r="E114" s="61" t="s">
        <v>236</v>
      </c>
      <c r="F114" s="58">
        <v>2</v>
      </c>
      <c r="G114" s="61"/>
      <c r="H114" s="61"/>
      <c r="I114" s="62">
        <v>8000000</v>
      </c>
      <c r="J114" s="63">
        <f t="shared" si="2"/>
        <v>8000000</v>
      </c>
      <c r="K114" s="72" t="s">
        <v>60</v>
      </c>
      <c r="L114" s="18" t="s">
        <v>235</v>
      </c>
    </row>
    <row r="115" spans="1:12" s="22" customFormat="1" ht="40.5" customHeight="1" x14ac:dyDescent="0.25">
      <c r="A115" s="58"/>
      <c r="B115" s="5"/>
      <c r="C115" s="83" t="s">
        <v>237</v>
      </c>
      <c r="D115" s="61" t="s">
        <v>238</v>
      </c>
      <c r="E115" s="61" t="s">
        <v>239</v>
      </c>
      <c r="F115" s="58">
        <v>1</v>
      </c>
      <c r="G115" s="61"/>
      <c r="H115" s="61"/>
      <c r="I115" s="62">
        <v>1980000</v>
      </c>
      <c r="J115" s="63">
        <f t="shared" si="2"/>
        <v>1980000</v>
      </c>
      <c r="K115" s="72" t="s">
        <v>241</v>
      </c>
      <c r="L115" s="18" t="s">
        <v>242</v>
      </c>
    </row>
    <row r="116" spans="1:12" s="22" customFormat="1" ht="40.5" customHeight="1" x14ac:dyDescent="0.25">
      <c r="A116" s="58"/>
      <c r="B116" s="5"/>
      <c r="C116" s="83"/>
      <c r="D116" s="61"/>
      <c r="E116" s="61" t="s">
        <v>240</v>
      </c>
      <c r="F116" s="58">
        <v>2</v>
      </c>
      <c r="G116" s="61"/>
      <c r="H116" s="61"/>
      <c r="I116" s="62">
        <v>2085600</v>
      </c>
      <c r="J116" s="63">
        <f t="shared" si="2"/>
        <v>2085600</v>
      </c>
      <c r="K116" s="72" t="s">
        <v>241</v>
      </c>
      <c r="L116" s="18" t="s">
        <v>242</v>
      </c>
    </row>
    <row r="117" spans="1:12" s="22" customFormat="1" ht="80.25" customHeight="1" x14ac:dyDescent="0.25">
      <c r="A117" s="58"/>
      <c r="B117" s="5"/>
      <c r="C117" s="83"/>
      <c r="D117" s="61" t="s">
        <v>243</v>
      </c>
      <c r="E117" s="61" t="s">
        <v>245</v>
      </c>
      <c r="F117" s="58">
        <v>1</v>
      </c>
      <c r="G117" s="61"/>
      <c r="H117" s="61"/>
      <c r="I117" s="62">
        <f>58500000+136500000</f>
        <v>195000000</v>
      </c>
      <c r="J117" s="63">
        <f t="shared" si="2"/>
        <v>195000000</v>
      </c>
      <c r="K117" s="72" t="s">
        <v>244</v>
      </c>
      <c r="L117" s="18" t="s">
        <v>292</v>
      </c>
    </row>
    <row r="118" spans="1:12" s="22" customFormat="1" ht="77.25" customHeight="1" x14ac:dyDescent="0.25">
      <c r="A118" s="58"/>
      <c r="B118" s="5"/>
      <c r="C118" s="83"/>
      <c r="D118" s="61"/>
      <c r="E118" s="61" t="s">
        <v>246</v>
      </c>
      <c r="F118" s="58"/>
      <c r="G118" s="61"/>
      <c r="H118" s="92">
        <f>16445200+4111300</f>
        <v>20556500</v>
      </c>
      <c r="I118" s="62"/>
      <c r="J118" s="63">
        <f t="shared" si="2"/>
        <v>20556500</v>
      </c>
      <c r="K118" s="72" t="s">
        <v>136</v>
      </c>
      <c r="L118" s="18" t="s">
        <v>280</v>
      </c>
    </row>
    <row r="119" spans="1:12" s="22" customFormat="1" ht="40.5" customHeight="1" x14ac:dyDescent="0.25">
      <c r="A119" s="58"/>
      <c r="B119" s="5"/>
      <c r="C119" s="83"/>
      <c r="D119" s="61"/>
      <c r="E119" s="61" t="s">
        <v>247</v>
      </c>
      <c r="F119" s="58"/>
      <c r="G119" s="61"/>
      <c r="H119" s="92">
        <f>12000000</f>
        <v>12000000</v>
      </c>
      <c r="I119" s="62"/>
      <c r="J119" s="63">
        <f t="shared" si="2"/>
        <v>12000000</v>
      </c>
      <c r="K119" s="72" t="s">
        <v>137</v>
      </c>
      <c r="L119" s="18" t="s">
        <v>286</v>
      </c>
    </row>
    <row r="120" spans="1:12" s="22" customFormat="1" ht="78.75" customHeight="1" x14ac:dyDescent="0.25">
      <c r="A120" s="58"/>
      <c r="B120" s="5"/>
      <c r="C120" s="83"/>
      <c r="D120" s="61"/>
      <c r="E120" s="61" t="s">
        <v>248</v>
      </c>
      <c r="F120" s="58">
        <v>1</v>
      </c>
      <c r="G120" s="61"/>
      <c r="H120" s="92"/>
      <c r="I120" s="62">
        <f>58800000+137200000</f>
        <v>196000000</v>
      </c>
      <c r="J120" s="63">
        <f t="shared" si="2"/>
        <v>196000000</v>
      </c>
      <c r="K120" s="72" t="s">
        <v>244</v>
      </c>
      <c r="L120" s="18" t="s">
        <v>293</v>
      </c>
    </row>
    <row r="121" spans="1:12" s="22" customFormat="1" ht="81" customHeight="1" x14ac:dyDescent="0.25">
      <c r="A121" s="58"/>
      <c r="B121" s="5"/>
      <c r="C121" s="83"/>
      <c r="D121" s="61"/>
      <c r="E121" s="61" t="s">
        <v>249</v>
      </c>
      <c r="F121" s="58"/>
      <c r="G121" s="61"/>
      <c r="H121" s="92">
        <f>16464800+4116200</f>
        <v>20581000</v>
      </c>
      <c r="I121" s="62"/>
      <c r="J121" s="63">
        <f t="shared" si="2"/>
        <v>20581000</v>
      </c>
      <c r="K121" s="72" t="s">
        <v>136</v>
      </c>
      <c r="L121" s="18" t="s">
        <v>281</v>
      </c>
    </row>
    <row r="122" spans="1:12" s="22" customFormat="1" ht="53.25" customHeight="1" x14ac:dyDescent="0.25">
      <c r="A122" s="58"/>
      <c r="B122" s="5"/>
      <c r="C122" s="83"/>
      <c r="D122" s="61"/>
      <c r="E122" s="61" t="s">
        <v>250</v>
      </c>
      <c r="F122" s="58"/>
      <c r="G122" s="61"/>
      <c r="H122" s="92">
        <v>12199000</v>
      </c>
      <c r="I122" s="62"/>
      <c r="J122" s="63">
        <f t="shared" si="2"/>
        <v>12199000</v>
      </c>
      <c r="K122" s="72" t="s">
        <v>137</v>
      </c>
      <c r="L122" s="18" t="s">
        <v>287</v>
      </c>
    </row>
    <row r="123" spans="1:12" s="22" customFormat="1" ht="90" customHeight="1" x14ac:dyDescent="0.25">
      <c r="A123" s="58"/>
      <c r="B123" s="5"/>
      <c r="C123" s="83"/>
      <c r="D123" s="61"/>
      <c r="E123" s="61" t="s">
        <v>251</v>
      </c>
      <c r="F123" s="58">
        <v>1</v>
      </c>
      <c r="G123" s="61"/>
      <c r="H123" s="92"/>
      <c r="I123" s="62">
        <f>59220000+138180000</f>
        <v>197400000</v>
      </c>
      <c r="J123" s="63">
        <f t="shared" si="2"/>
        <v>197400000</v>
      </c>
      <c r="K123" s="72" t="s">
        <v>244</v>
      </c>
      <c r="L123" s="18" t="s">
        <v>294</v>
      </c>
    </row>
    <row r="124" spans="1:12" s="22" customFormat="1" ht="80.25" customHeight="1" x14ac:dyDescent="0.25">
      <c r="A124" s="58"/>
      <c r="B124" s="5"/>
      <c r="C124" s="83"/>
      <c r="D124" s="61"/>
      <c r="E124" s="61" t="s">
        <v>252</v>
      </c>
      <c r="F124" s="58"/>
      <c r="G124" s="61"/>
      <c r="H124" s="92">
        <f>16448000+4112000</f>
        <v>20560000</v>
      </c>
      <c r="I124" s="62"/>
      <c r="J124" s="63">
        <f t="shared" si="2"/>
        <v>20560000</v>
      </c>
      <c r="K124" s="72" t="s">
        <v>136</v>
      </c>
      <c r="L124" s="18" t="s">
        <v>282</v>
      </c>
    </row>
    <row r="125" spans="1:12" s="22" customFormat="1" ht="40.5" customHeight="1" x14ac:dyDescent="0.25">
      <c r="A125" s="58"/>
      <c r="B125" s="5"/>
      <c r="C125" s="83"/>
      <c r="D125" s="61"/>
      <c r="E125" s="61" t="s">
        <v>253</v>
      </c>
      <c r="F125" s="58"/>
      <c r="G125" s="61"/>
      <c r="H125" s="92">
        <v>12172000</v>
      </c>
      <c r="I125" s="62"/>
      <c r="J125" s="63">
        <f t="shared" si="2"/>
        <v>12172000</v>
      </c>
      <c r="K125" s="72" t="s">
        <v>137</v>
      </c>
      <c r="L125" s="18" t="s">
        <v>288</v>
      </c>
    </row>
    <row r="126" spans="1:12" s="22" customFormat="1" ht="125.25" customHeight="1" x14ac:dyDescent="0.25">
      <c r="A126" s="58"/>
      <c r="B126" s="5"/>
      <c r="C126" s="83"/>
      <c r="D126" s="61"/>
      <c r="E126" s="61" t="s">
        <v>254</v>
      </c>
      <c r="F126" s="58">
        <v>1</v>
      </c>
      <c r="G126" s="61"/>
      <c r="H126" s="92"/>
      <c r="I126" s="62">
        <f>59154600+59154600+78872800</f>
        <v>197182000</v>
      </c>
      <c r="J126" s="63">
        <f t="shared" si="2"/>
        <v>197182000</v>
      </c>
      <c r="K126" s="72" t="s">
        <v>244</v>
      </c>
      <c r="L126" s="18" t="s">
        <v>295</v>
      </c>
    </row>
    <row r="127" spans="1:12" s="22" customFormat="1" ht="81" customHeight="1" x14ac:dyDescent="0.25">
      <c r="A127" s="58"/>
      <c r="B127" s="5"/>
      <c r="C127" s="83"/>
      <c r="D127" s="61"/>
      <c r="E127" s="61" t="s">
        <v>255</v>
      </c>
      <c r="F127" s="58"/>
      <c r="G127" s="61"/>
      <c r="H127" s="92">
        <f>16520000+4130000</f>
        <v>20650000</v>
      </c>
      <c r="I127" s="62"/>
      <c r="J127" s="63">
        <f t="shared" si="2"/>
        <v>20650000</v>
      </c>
      <c r="K127" s="72" t="s">
        <v>136</v>
      </c>
      <c r="L127" s="18" t="s">
        <v>283</v>
      </c>
    </row>
    <row r="128" spans="1:12" s="22" customFormat="1" ht="40.5" customHeight="1" x14ac:dyDescent="0.25">
      <c r="A128" s="58"/>
      <c r="B128" s="5"/>
      <c r="C128" s="83"/>
      <c r="D128" s="61"/>
      <c r="E128" s="61" t="s">
        <v>256</v>
      </c>
      <c r="F128" s="58"/>
      <c r="G128" s="61"/>
      <c r="H128" s="92">
        <v>12122000</v>
      </c>
      <c r="I128" s="62"/>
      <c r="J128" s="63">
        <f t="shared" si="2"/>
        <v>12122000</v>
      </c>
      <c r="K128" s="72" t="s">
        <v>137</v>
      </c>
      <c r="L128" s="18" t="s">
        <v>289</v>
      </c>
    </row>
    <row r="129" spans="1:12" s="22" customFormat="1" ht="81" customHeight="1" x14ac:dyDescent="0.25">
      <c r="A129" s="58"/>
      <c r="B129" s="5"/>
      <c r="C129" s="83"/>
      <c r="D129" s="61"/>
      <c r="E129" s="61" t="s">
        <v>257</v>
      </c>
      <c r="F129" s="58">
        <v>1</v>
      </c>
      <c r="G129" s="61"/>
      <c r="H129" s="92"/>
      <c r="I129" s="62">
        <f>59256600+138265400</f>
        <v>197522000</v>
      </c>
      <c r="J129" s="63">
        <f t="shared" si="2"/>
        <v>197522000</v>
      </c>
      <c r="K129" s="72" t="s">
        <v>244</v>
      </c>
      <c r="L129" s="18" t="s">
        <v>296</v>
      </c>
    </row>
    <row r="130" spans="1:12" s="22" customFormat="1" ht="81.75" customHeight="1" x14ac:dyDescent="0.25">
      <c r="A130" s="58"/>
      <c r="B130" s="5"/>
      <c r="C130" s="83"/>
      <c r="D130" s="61"/>
      <c r="E130" s="61" t="s">
        <v>258</v>
      </c>
      <c r="F130" s="58"/>
      <c r="G130" s="61"/>
      <c r="H130" s="92">
        <f>16480000+4120000</f>
        <v>20600000</v>
      </c>
      <c r="I130" s="62"/>
      <c r="J130" s="63">
        <f t="shared" si="2"/>
        <v>20600000</v>
      </c>
      <c r="K130" s="72" t="s">
        <v>136</v>
      </c>
      <c r="L130" s="18" t="s">
        <v>284</v>
      </c>
    </row>
    <row r="131" spans="1:12" s="22" customFormat="1" ht="40.5" customHeight="1" x14ac:dyDescent="0.25">
      <c r="A131" s="58"/>
      <c r="B131" s="5"/>
      <c r="C131" s="83"/>
      <c r="D131" s="61"/>
      <c r="E131" s="61" t="s">
        <v>259</v>
      </c>
      <c r="F131" s="58"/>
      <c r="G131" s="61"/>
      <c r="H131" s="92">
        <v>12000000</v>
      </c>
      <c r="I131" s="62"/>
      <c r="J131" s="63">
        <f t="shared" si="2"/>
        <v>12000000</v>
      </c>
      <c r="K131" s="72" t="s">
        <v>137</v>
      </c>
      <c r="L131" s="18" t="s">
        <v>290</v>
      </c>
    </row>
    <row r="132" spans="1:12" s="22" customFormat="1" ht="81.75" customHeight="1" x14ac:dyDescent="0.25">
      <c r="A132" s="58"/>
      <c r="B132" s="5"/>
      <c r="C132" s="83"/>
      <c r="D132" s="61"/>
      <c r="E132" s="61" t="s">
        <v>260</v>
      </c>
      <c r="F132" s="58">
        <v>1</v>
      </c>
      <c r="G132" s="61"/>
      <c r="H132" s="92"/>
      <c r="I132" s="62">
        <f>59151000+138019000</f>
        <v>197170000</v>
      </c>
      <c r="J132" s="63">
        <f t="shared" si="2"/>
        <v>197170000</v>
      </c>
      <c r="K132" s="72" t="s">
        <v>244</v>
      </c>
      <c r="L132" s="18" t="s">
        <v>297</v>
      </c>
    </row>
    <row r="133" spans="1:12" s="22" customFormat="1" ht="79.5" customHeight="1" x14ac:dyDescent="0.25">
      <c r="A133" s="58"/>
      <c r="B133" s="5"/>
      <c r="C133" s="83"/>
      <c r="D133" s="61"/>
      <c r="E133" s="61" t="s">
        <v>261</v>
      </c>
      <c r="F133" s="58"/>
      <c r="G133" s="61"/>
      <c r="H133" s="92">
        <f>16531200+4132800</f>
        <v>20664000</v>
      </c>
      <c r="I133" s="62"/>
      <c r="J133" s="63">
        <f t="shared" si="2"/>
        <v>20664000</v>
      </c>
      <c r="K133" s="72" t="s">
        <v>136</v>
      </c>
      <c r="L133" s="18" t="s">
        <v>285</v>
      </c>
    </row>
    <row r="134" spans="1:12" s="22" customFormat="1" ht="40.5" customHeight="1" x14ac:dyDescent="0.25">
      <c r="A134" s="58"/>
      <c r="B134" s="5"/>
      <c r="C134" s="83"/>
      <c r="D134" s="61"/>
      <c r="E134" s="61" t="s">
        <v>262</v>
      </c>
      <c r="F134" s="58"/>
      <c r="G134" s="61"/>
      <c r="H134" s="92">
        <v>11189420</v>
      </c>
      <c r="I134" s="62"/>
      <c r="J134" s="63">
        <f t="shared" si="2"/>
        <v>11189420</v>
      </c>
      <c r="K134" s="72" t="s">
        <v>137</v>
      </c>
      <c r="L134" s="18" t="s">
        <v>291</v>
      </c>
    </row>
    <row r="135" spans="1:12" s="22" customFormat="1" ht="59.25" customHeight="1" x14ac:dyDescent="0.25">
      <c r="A135" s="58"/>
      <c r="B135" s="123" t="s">
        <v>263</v>
      </c>
      <c r="C135" s="124"/>
      <c r="D135" s="61"/>
      <c r="E135" s="61"/>
      <c r="F135" s="58"/>
      <c r="G135" s="61"/>
      <c r="H135" s="61"/>
      <c r="I135" s="62"/>
      <c r="J135" s="63">
        <f t="shared" si="2"/>
        <v>0</v>
      </c>
      <c r="K135" s="72"/>
      <c r="L135" s="18"/>
    </row>
    <row r="136" spans="1:12" s="22" customFormat="1" ht="40.5" customHeight="1" x14ac:dyDescent="0.25">
      <c r="A136" s="58"/>
      <c r="B136" s="5"/>
      <c r="C136" s="83" t="s">
        <v>264</v>
      </c>
      <c r="D136" s="61" t="s">
        <v>222</v>
      </c>
      <c r="E136" s="61" t="s">
        <v>265</v>
      </c>
      <c r="F136" s="58">
        <v>1</v>
      </c>
      <c r="G136" s="61"/>
      <c r="H136" s="61"/>
      <c r="I136" s="62">
        <v>950000</v>
      </c>
      <c r="J136" s="63">
        <f t="shared" si="2"/>
        <v>950000</v>
      </c>
      <c r="K136" s="72" t="s">
        <v>223</v>
      </c>
      <c r="L136" s="18" t="s">
        <v>225</v>
      </c>
    </row>
    <row r="137" spans="1:12" s="22" customFormat="1" ht="40.5" customHeight="1" x14ac:dyDescent="0.25">
      <c r="A137" s="58"/>
      <c r="B137" s="5"/>
      <c r="C137" s="83"/>
      <c r="D137" s="61" t="s">
        <v>164</v>
      </c>
      <c r="E137" s="61" t="s">
        <v>266</v>
      </c>
      <c r="F137" s="58">
        <v>3</v>
      </c>
      <c r="G137" s="61"/>
      <c r="H137" s="61"/>
      <c r="I137" s="62">
        <v>9735000</v>
      </c>
      <c r="J137" s="63">
        <f t="shared" si="2"/>
        <v>9735000</v>
      </c>
      <c r="K137" s="72" t="s">
        <v>166</v>
      </c>
      <c r="L137" s="18" t="s">
        <v>272</v>
      </c>
    </row>
    <row r="138" spans="1:12" s="22" customFormat="1" ht="40.5" customHeight="1" x14ac:dyDescent="0.25">
      <c r="A138" s="58"/>
      <c r="B138" s="5"/>
      <c r="C138" s="83"/>
      <c r="D138" s="61"/>
      <c r="E138" s="61" t="s">
        <v>267</v>
      </c>
      <c r="F138" s="58">
        <v>1</v>
      </c>
      <c r="G138" s="61"/>
      <c r="H138" s="61"/>
      <c r="I138" s="62">
        <v>249700</v>
      </c>
      <c r="J138" s="63">
        <f t="shared" si="2"/>
        <v>249700</v>
      </c>
      <c r="K138" s="72" t="s">
        <v>166</v>
      </c>
      <c r="L138" s="18" t="s">
        <v>272</v>
      </c>
    </row>
    <row r="139" spans="1:12" s="22" customFormat="1" ht="97.5" customHeight="1" x14ac:dyDescent="0.25">
      <c r="A139" s="58"/>
      <c r="B139" s="5"/>
      <c r="C139" s="79"/>
      <c r="D139" s="91"/>
      <c r="E139" s="61" t="s">
        <v>319</v>
      </c>
      <c r="F139" s="58">
        <v>1</v>
      </c>
      <c r="G139" s="61"/>
      <c r="H139" s="61"/>
      <c r="I139" s="62">
        <v>2574000</v>
      </c>
      <c r="J139" s="63">
        <f t="shared" si="2"/>
        <v>2574000</v>
      </c>
      <c r="K139" s="72" t="s">
        <v>166</v>
      </c>
      <c r="L139" s="18" t="s">
        <v>272</v>
      </c>
    </row>
    <row r="140" spans="1:12" s="22" customFormat="1" ht="98.25" customHeight="1" x14ac:dyDescent="0.25">
      <c r="A140" s="58"/>
      <c r="B140" s="59"/>
      <c r="C140" s="60"/>
      <c r="D140" s="91"/>
      <c r="E140" s="61" t="s">
        <v>321</v>
      </c>
      <c r="F140" s="58">
        <v>1</v>
      </c>
      <c r="G140" s="61"/>
      <c r="H140" s="61"/>
      <c r="I140" s="62">
        <v>124300</v>
      </c>
      <c r="J140" s="63">
        <f t="shared" si="2"/>
        <v>124300</v>
      </c>
      <c r="K140" s="72" t="s">
        <v>166</v>
      </c>
      <c r="L140" s="18" t="s">
        <v>272</v>
      </c>
    </row>
    <row r="141" spans="1:12" s="22" customFormat="1" ht="105" customHeight="1" x14ac:dyDescent="0.25">
      <c r="A141" s="58"/>
      <c r="B141" s="59"/>
      <c r="C141" s="60"/>
      <c r="D141" s="91"/>
      <c r="E141" s="61" t="s">
        <v>322</v>
      </c>
      <c r="F141" s="58">
        <v>1</v>
      </c>
      <c r="G141" s="61"/>
      <c r="H141" s="61"/>
      <c r="I141" s="62">
        <v>247500</v>
      </c>
      <c r="J141" s="63">
        <f t="shared" si="2"/>
        <v>247500</v>
      </c>
      <c r="K141" s="72" t="s">
        <v>166</v>
      </c>
      <c r="L141" s="18" t="s">
        <v>272</v>
      </c>
    </row>
    <row r="142" spans="1:12" s="22" customFormat="1" ht="108.75" customHeight="1" x14ac:dyDescent="0.25">
      <c r="A142" s="58"/>
      <c r="B142" s="59"/>
      <c r="C142" s="60"/>
      <c r="D142" s="61" t="s">
        <v>320</v>
      </c>
      <c r="E142" s="61" t="s">
        <v>323</v>
      </c>
      <c r="F142" s="58">
        <v>2</v>
      </c>
      <c r="G142" s="61"/>
      <c r="H142" s="61"/>
      <c r="I142" s="62">
        <v>125400</v>
      </c>
      <c r="J142" s="63">
        <f t="shared" si="2"/>
        <v>125400</v>
      </c>
      <c r="K142" s="72" t="s">
        <v>273</v>
      </c>
      <c r="L142" s="18" t="s">
        <v>272</v>
      </c>
    </row>
    <row r="143" spans="1:12" s="22" customFormat="1" ht="21.75" customHeight="1" x14ac:dyDescent="0.25">
      <c r="A143" s="88"/>
      <c r="B143" s="121" t="s">
        <v>21</v>
      </c>
      <c r="C143" s="122"/>
      <c r="D143" s="122"/>
      <c r="E143" s="122"/>
      <c r="F143" s="86">
        <f>SUM(F108:F142)</f>
        <v>26</v>
      </c>
      <c r="G143" s="85">
        <f>SUM(G134:G142)</f>
        <v>0</v>
      </c>
      <c r="H143" s="85">
        <f>SUM(H114:H142)</f>
        <v>195293920</v>
      </c>
      <c r="I143" s="85">
        <f>SUM(I108:I142)</f>
        <v>1276118000</v>
      </c>
      <c r="J143" s="85">
        <f>SUM(J108:J142)</f>
        <v>1471411920</v>
      </c>
      <c r="K143" s="85"/>
      <c r="L143" s="88"/>
    </row>
    <row r="144" spans="1:12" s="22" customFormat="1" ht="33.75" customHeight="1" x14ac:dyDescent="0.25">
      <c r="A144" s="58">
        <v>6</v>
      </c>
      <c r="B144" s="106" t="s">
        <v>274</v>
      </c>
      <c r="C144" s="106"/>
      <c r="D144" s="61"/>
      <c r="E144" s="61"/>
      <c r="F144" s="58"/>
      <c r="G144" s="61"/>
      <c r="H144" s="61"/>
      <c r="I144" s="62"/>
      <c r="J144" s="63">
        <f t="shared" si="2"/>
        <v>0</v>
      </c>
      <c r="K144" s="72"/>
      <c r="L144" s="18"/>
    </row>
    <row r="145" spans="1:12" s="22" customFormat="1" ht="33" customHeight="1" x14ac:dyDescent="0.25">
      <c r="A145" s="58"/>
      <c r="B145" s="123" t="s">
        <v>275</v>
      </c>
      <c r="C145" s="124"/>
      <c r="D145" s="61"/>
      <c r="E145" s="61"/>
      <c r="F145" s="58"/>
      <c r="G145" s="61"/>
      <c r="H145" s="61"/>
      <c r="I145" s="62"/>
      <c r="J145" s="63">
        <f t="shared" si="2"/>
        <v>0</v>
      </c>
      <c r="K145" s="72"/>
      <c r="L145" s="18"/>
    </row>
    <row r="146" spans="1:12" s="22" customFormat="1" ht="67.5" customHeight="1" x14ac:dyDescent="0.25">
      <c r="A146" s="58"/>
      <c r="B146" s="5"/>
      <c r="C146" s="87" t="s">
        <v>276</v>
      </c>
      <c r="D146" s="61" t="s">
        <v>222</v>
      </c>
      <c r="E146" s="61" t="s">
        <v>277</v>
      </c>
      <c r="F146" s="58">
        <v>1</v>
      </c>
      <c r="G146" s="61"/>
      <c r="H146" s="61"/>
      <c r="I146" s="62">
        <v>650000</v>
      </c>
      <c r="J146" s="63">
        <f t="shared" si="2"/>
        <v>650000</v>
      </c>
      <c r="K146" s="72" t="s">
        <v>223</v>
      </c>
      <c r="L146" s="18" t="s">
        <v>278</v>
      </c>
    </row>
    <row r="147" spans="1:12" s="22" customFormat="1" ht="21" customHeight="1" x14ac:dyDescent="0.25">
      <c r="A147" s="88"/>
      <c r="B147" s="121" t="s">
        <v>21</v>
      </c>
      <c r="C147" s="122"/>
      <c r="D147" s="122"/>
      <c r="E147" s="122"/>
      <c r="F147" s="86">
        <f>SUM(F144:F146)</f>
        <v>1</v>
      </c>
      <c r="G147" s="85">
        <f>SUM(G138:G146)</f>
        <v>0</v>
      </c>
      <c r="H147" s="85">
        <f>SUM(H144:H146)</f>
        <v>0</v>
      </c>
      <c r="I147" s="85">
        <f>SUM(I144:I146)</f>
        <v>650000</v>
      </c>
      <c r="J147" s="85">
        <f>SUM(J144:J146)</f>
        <v>650000</v>
      </c>
      <c r="K147" s="85"/>
      <c r="L147" s="88"/>
    </row>
    <row r="148" spans="1:12" x14ac:dyDescent="0.35">
      <c r="A148" s="64"/>
      <c r="B148" s="65"/>
      <c r="C148" s="66"/>
      <c r="D148" s="61"/>
      <c r="E148" s="64"/>
      <c r="F148" s="67"/>
      <c r="G148" s="64"/>
      <c r="H148" s="64"/>
      <c r="I148" s="68"/>
      <c r="J148" s="69"/>
      <c r="K148" s="69"/>
      <c r="L148" s="8"/>
    </row>
    <row r="149" spans="1:12" s="14" customFormat="1" ht="15.75" customHeight="1" thickBot="1" x14ac:dyDescent="0.4">
      <c r="A149" s="111" t="s">
        <v>279</v>
      </c>
      <c r="B149" s="112"/>
      <c r="C149" s="112"/>
      <c r="D149" s="112"/>
      <c r="E149" s="112"/>
      <c r="F149" s="54">
        <f>SUM(F147,F143,F107,F75,F65,F50)</f>
        <v>178</v>
      </c>
      <c r="G149" s="95">
        <f>SUM(G147,G143,G107,G75,G65,G50)</f>
        <v>0</v>
      </c>
      <c r="H149" s="95">
        <f>SUM(H147,H143,H107,H75,H65,H50)</f>
        <v>309923110</v>
      </c>
      <c r="I149" s="95">
        <f t="shared" ref="I149:J149" si="3">SUM(I147,I143,I107,I75,I65,I50)</f>
        <v>5008835627.9499998</v>
      </c>
      <c r="J149" s="95">
        <f t="shared" si="3"/>
        <v>5318758737.9499998</v>
      </c>
      <c r="K149" s="70"/>
      <c r="L149" s="17"/>
    </row>
    <row r="150" spans="1:12" ht="15" thickTop="1" x14ac:dyDescent="0.35">
      <c r="A150" s="6"/>
    </row>
    <row r="151" spans="1:12" x14ac:dyDescent="0.35">
      <c r="A151" s="6"/>
      <c r="I151" s="97"/>
    </row>
    <row r="152" spans="1:12" ht="15" x14ac:dyDescent="0.35">
      <c r="A152" s="6"/>
      <c r="E152" s="56"/>
      <c r="J152" s="56" t="s">
        <v>37</v>
      </c>
    </row>
    <row r="153" spans="1:12" ht="15" x14ac:dyDescent="0.35">
      <c r="A153" s="6"/>
      <c r="E153" s="56"/>
      <c r="J153" s="56" t="s">
        <v>1</v>
      </c>
    </row>
    <row r="154" spans="1:12" ht="15" x14ac:dyDescent="0.35">
      <c r="A154" s="6"/>
      <c r="D154" s="56" t="s">
        <v>8</v>
      </c>
      <c r="E154" s="56"/>
      <c r="J154" s="56" t="s">
        <v>9</v>
      </c>
    </row>
    <row r="155" spans="1:12" ht="15" x14ac:dyDescent="0.35">
      <c r="A155" s="6"/>
      <c r="D155" s="56"/>
      <c r="E155" s="56"/>
      <c r="J155" s="56"/>
    </row>
    <row r="156" spans="1:12" ht="15" x14ac:dyDescent="0.35">
      <c r="A156" s="6"/>
      <c r="D156" s="56"/>
      <c r="E156" s="56"/>
      <c r="J156" s="56"/>
    </row>
    <row r="157" spans="1:12" ht="15" x14ac:dyDescent="0.35">
      <c r="A157" s="6"/>
      <c r="D157" s="56"/>
      <c r="E157" s="56"/>
      <c r="J157" s="56"/>
    </row>
    <row r="158" spans="1:12" ht="15" x14ac:dyDescent="0.35">
      <c r="A158" s="6"/>
      <c r="D158" s="56"/>
      <c r="E158" s="56"/>
      <c r="J158" s="56"/>
    </row>
    <row r="159" spans="1:12" ht="15" x14ac:dyDescent="0.35">
      <c r="A159" s="6"/>
      <c r="D159" s="90" t="s">
        <v>268</v>
      </c>
      <c r="E159" s="57"/>
      <c r="J159" s="90" t="s">
        <v>270</v>
      </c>
    </row>
    <row r="160" spans="1:12" ht="15" x14ac:dyDescent="0.35">
      <c r="A160" s="6"/>
      <c r="D160" s="89" t="s">
        <v>269</v>
      </c>
      <c r="E160" s="56"/>
      <c r="J160" s="89" t="s">
        <v>271</v>
      </c>
    </row>
    <row r="161" spans="1:11" x14ac:dyDescent="0.35">
      <c r="A161" s="6"/>
    </row>
    <row r="162" spans="1:11" x14ac:dyDescent="0.35">
      <c r="A162" s="6"/>
    </row>
    <row r="163" spans="1:11" x14ac:dyDescent="0.35">
      <c r="A163" s="6"/>
    </row>
    <row r="164" spans="1:11" x14ac:dyDescent="0.35">
      <c r="A164" s="6"/>
    </row>
    <row r="165" spans="1:11" ht="15" x14ac:dyDescent="0.35">
      <c r="A165" s="3"/>
      <c r="E165" s="3"/>
    </row>
    <row r="166" spans="1:11" ht="15" x14ac:dyDescent="0.35">
      <c r="A166" s="98" t="s">
        <v>23</v>
      </c>
      <c r="B166" s="98"/>
      <c r="C166" s="98"/>
      <c r="D166" s="98"/>
      <c r="E166" s="98"/>
      <c r="F166" s="98"/>
      <c r="G166" s="98"/>
      <c r="H166" s="98"/>
      <c r="I166" s="98"/>
      <c r="J166" s="98"/>
      <c r="K166" s="98"/>
    </row>
    <row r="167" spans="1:11" ht="15" x14ac:dyDescent="0.35">
      <c r="A167" s="12"/>
      <c r="E167" s="12"/>
    </row>
    <row r="168" spans="1:11" s="24" customFormat="1" ht="58" x14ac:dyDescent="0.25">
      <c r="A168" s="32" t="s">
        <v>7</v>
      </c>
      <c r="B168" s="107" t="s">
        <v>30</v>
      </c>
      <c r="C168" s="108"/>
      <c r="D168" s="33" t="s">
        <v>12</v>
      </c>
      <c r="E168" s="33" t="s">
        <v>14</v>
      </c>
      <c r="F168" s="33" t="s">
        <v>15</v>
      </c>
      <c r="G168" s="33" t="s">
        <v>16</v>
      </c>
      <c r="H168" s="33" t="s">
        <v>27</v>
      </c>
      <c r="I168" s="33" t="s">
        <v>35</v>
      </c>
      <c r="J168" s="33" t="s">
        <v>26</v>
      </c>
      <c r="K168" s="33" t="s">
        <v>11</v>
      </c>
    </row>
    <row r="169" spans="1:11" s="25" customFormat="1" x14ac:dyDescent="0.25">
      <c r="A169" s="28">
        <v>1</v>
      </c>
      <c r="B169" s="30"/>
      <c r="C169" s="31" t="s">
        <v>19</v>
      </c>
      <c r="D169" s="28" t="e">
        <f>F13+F14+#REF!</f>
        <v>#REF!</v>
      </c>
      <c r="E169" s="29"/>
      <c r="F169" s="29"/>
      <c r="G169" s="29" t="e">
        <f>I13+I14+#REF!</f>
        <v>#REF!</v>
      </c>
      <c r="H169" s="29" t="e">
        <f>SUM(E169:G169)</f>
        <v>#REF!</v>
      </c>
      <c r="I169" s="29"/>
      <c r="J169" s="29" t="e">
        <f>H169+I169</f>
        <v>#REF!</v>
      </c>
      <c r="K169" s="27"/>
    </row>
    <row r="170" spans="1:11" s="25" customFormat="1" ht="29" x14ac:dyDescent="0.25">
      <c r="A170" s="28">
        <v>2</v>
      </c>
      <c r="B170" s="30"/>
      <c r="C170" s="31" t="s">
        <v>20</v>
      </c>
      <c r="D170" s="28">
        <f>F15+F16</f>
        <v>3</v>
      </c>
      <c r="E170" s="29"/>
      <c r="F170" s="29">
        <f>H15</f>
        <v>0</v>
      </c>
      <c r="G170" s="29">
        <f>I16</f>
        <v>0</v>
      </c>
      <c r="H170" s="29">
        <f t="shared" ref="H170:H175" si="4">SUM(E170:G170)</f>
        <v>0</v>
      </c>
      <c r="I170" s="29"/>
      <c r="J170" s="29">
        <f t="shared" ref="J170:J175" si="5">H170+I170</f>
        <v>0</v>
      </c>
      <c r="K170" s="27"/>
    </row>
    <row r="171" spans="1:11" s="25" customFormat="1" ht="29" x14ac:dyDescent="0.25">
      <c r="A171" s="28">
        <v>3</v>
      </c>
      <c r="B171" s="30"/>
      <c r="C171" s="31" t="s">
        <v>22</v>
      </c>
      <c r="D171" s="28">
        <f>F51</f>
        <v>0</v>
      </c>
      <c r="E171" s="29"/>
      <c r="F171" s="29"/>
      <c r="G171" s="29">
        <f>I51</f>
        <v>0</v>
      </c>
      <c r="H171" s="29">
        <f t="shared" si="4"/>
        <v>0</v>
      </c>
      <c r="I171" s="29"/>
      <c r="J171" s="29">
        <f t="shared" si="5"/>
        <v>0</v>
      </c>
      <c r="K171" s="27"/>
    </row>
    <row r="172" spans="1:11" s="25" customFormat="1" ht="87" x14ac:dyDescent="0.25">
      <c r="A172" s="28">
        <v>4</v>
      </c>
      <c r="B172" s="30"/>
      <c r="C172" s="31" t="s">
        <v>25</v>
      </c>
      <c r="D172" s="28">
        <v>2</v>
      </c>
      <c r="E172" s="29"/>
      <c r="F172" s="29"/>
      <c r="G172" s="29">
        <f>I53+I140</f>
        <v>197853300</v>
      </c>
      <c r="H172" s="29">
        <f t="shared" si="4"/>
        <v>197853300</v>
      </c>
      <c r="I172" s="29">
        <f>-I53</f>
        <v>-197729000</v>
      </c>
      <c r="J172" s="29">
        <f t="shared" si="5"/>
        <v>124300</v>
      </c>
      <c r="K172" s="27" t="s">
        <v>28</v>
      </c>
    </row>
    <row r="173" spans="1:11" s="45" customFormat="1" x14ac:dyDescent="0.25">
      <c r="A173" s="113" t="s">
        <v>32</v>
      </c>
      <c r="B173" s="114"/>
      <c r="C173" s="114"/>
      <c r="D173" s="42" t="e">
        <f>SUM(D169:D172)</f>
        <v>#REF!</v>
      </c>
      <c r="E173" s="43">
        <f t="shared" ref="E173:F173" si="6">SUM(E169:E172)</f>
        <v>0</v>
      </c>
      <c r="F173" s="43">
        <f t="shared" si="6"/>
        <v>0</v>
      </c>
      <c r="G173" s="43" t="e">
        <f>SUM(G169:G172)</f>
        <v>#REF!</v>
      </c>
      <c r="H173" s="43" t="e">
        <f>SUM(H169:H172)</f>
        <v>#REF!</v>
      </c>
      <c r="I173" s="43">
        <f t="shared" ref="I173:J173" si="7">SUM(I169:I172)</f>
        <v>-197729000</v>
      </c>
      <c r="J173" s="43" t="e">
        <f t="shared" si="7"/>
        <v>#REF!</v>
      </c>
      <c r="K173" s="44"/>
    </row>
    <row r="174" spans="1:11" s="25" customFormat="1" ht="7.5" customHeight="1" x14ac:dyDescent="0.25">
      <c r="A174" s="39"/>
      <c r="B174" s="41"/>
      <c r="C174" s="41"/>
      <c r="D174" s="27"/>
      <c r="E174" s="29"/>
      <c r="F174" s="29"/>
      <c r="G174" s="29"/>
      <c r="H174" s="29"/>
      <c r="I174" s="29"/>
      <c r="J174" s="29"/>
      <c r="K174" s="27"/>
    </row>
    <row r="175" spans="1:11" s="22" customFormat="1" ht="43.5" x14ac:dyDescent="0.25">
      <c r="A175" s="28">
        <v>5</v>
      </c>
      <c r="B175" s="35"/>
      <c r="C175" s="40" t="s">
        <v>24</v>
      </c>
      <c r="D175" s="28">
        <f>F52</f>
        <v>0</v>
      </c>
      <c r="E175" s="34"/>
      <c r="F175" s="36"/>
      <c r="G175" s="36">
        <f>I52</f>
        <v>0</v>
      </c>
      <c r="H175" s="29">
        <f t="shared" si="4"/>
        <v>0</v>
      </c>
      <c r="I175" s="36">
        <f>-I52</f>
        <v>0</v>
      </c>
      <c r="J175" s="29">
        <f t="shared" si="5"/>
        <v>0</v>
      </c>
      <c r="K175" s="29" t="s">
        <v>34</v>
      </c>
    </row>
    <row r="176" spans="1:11" s="46" customFormat="1" x14ac:dyDescent="0.25">
      <c r="A176" s="113" t="s">
        <v>33</v>
      </c>
      <c r="B176" s="114"/>
      <c r="C176" s="114"/>
      <c r="D176" s="48">
        <f>SUM(D175)</f>
        <v>0</v>
      </c>
      <c r="E176" s="47">
        <f t="shared" ref="E176:J176" si="8">SUM(E175)</f>
        <v>0</v>
      </c>
      <c r="F176" s="47">
        <f t="shared" si="8"/>
        <v>0</v>
      </c>
      <c r="G176" s="47">
        <f t="shared" si="8"/>
        <v>0</v>
      </c>
      <c r="H176" s="47">
        <f t="shared" si="8"/>
        <v>0</v>
      </c>
      <c r="I176" s="47">
        <f t="shared" si="8"/>
        <v>0</v>
      </c>
      <c r="J176" s="47">
        <f t="shared" si="8"/>
        <v>0</v>
      </c>
      <c r="K176" s="43"/>
    </row>
    <row r="177" spans="1:11" s="15" customFormat="1" ht="16" thickBot="1" x14ac:dyDescent="0.4">
      <c r="A177" s="103" t="s">
        <v>2</v>
      </c>
      <c r="B177" s="104"/>
      <c r="C177" s="105"/>
      <c r="D177" s="49" t="e">
        <f>D173+D176</f>
        <v>#REF!</v>
      </c>
      <c r="E177" s="50">
        <f t="shared" ref="E177:J177" si="9">E173+E176</f>
        <v>0</v>
      </c>
      <c r="F177" s="50">
        <f t="shared" si="9"/>
        <v>0</v>
      </c>
      <c r="G177" s="38" t="e">
        <f t="shared" si="9"/>
        <v>#REF!</v>
      </c>
      <c r="H177" s="37" t="e">
        <f t="shared" si="9"/>
        <v>#REF!</v>
      </c>
      <c r="I177" s="50">
        <f t="shared" si="9"/>
        <v>-197729000</v>
      </c>
      <c r="J177" s="51" t="e">
        <f t="shared" si="9"/>
        <v>#REF!</v>
      </c>
      <c r="K177" s="52"/>
    </row>
    <row r="178" spans="1:11" ht="15.5" thickTop="1" x14ac:dyDescent="0.35">
      <c r="A178" s="12"/>
      <c r="E178" s="12"/>
      <c r="G178" s="26"/>
      <c r="H178" s="26"/>
      <c r="I178" s="26"/>
      <c r="J178" s="26"/>
    </row>
    <row r="179" spans="1:11" ht="15" x14ac:dyDescent="0.35">
      <c r="A179" s="12"/>
      <c r="E179" s="12"/>
    </row>
    <row r="180" spans="1:11" ht="15" x14ac:dyDescent="0.35">
      <c r="A180" s="12"/>
      <c r="E180" s="12"/>
    </row>
    <row r="181" spans="1:11" ht="15" x14ac:dyDescent="0.35">
      <c r="A181" s="3"/>
      <c r="E181" s="3"/>
      <c r="J181" s="12" t="s">
        <v>4</v>
      </c>
    </row>
    <row r="182" spans="1:11" ht="15" x14ac:dyDescent="0.35">
      <c r="A182" s="3"/>
      <c r="E182" s="3"/>
      <c r="J182" s="12" t="s">
        <v>1</v>
      </c>
    </row>
    <row r="183" spans="1:11" ht="15" x14ac:dyDescent="0.35">
      <c r="A183" s="3"/>
      <c r="D183" s="12" t="s">
        <v>8</v>
      </c>
      <c r="E183" s="12"/>
      <c r="J183" s="12" t="s">
        <v>9</v>
      </c>
    </row>
    <row r="184" spans="1:11" ht="15" x14ac:dyDescent="0.35">
      <c r="A184" s="3"/>
      <c r="D184" s="12"/>
      <c r="E184" s="12"/>
      <c r="J184" s="12"/>
    </row>
    <row r="185" spans="1:11" ht="15" x14ac:dyDescent="0.35">
      <c r="A185" s="3"/>
      <c r="D185" s="12"/>
      <c r="E185" s="12"/>
      <c r="J185" s="12"/>
    </row>
    <row r="186" spans="1:11" ht="15" x14ac:dyDescent="0.35">
      <c r="A186" s="7"/>
      <c r="D186" s="12"/>
      <c r="E186" s="12"/>
      <c r="J186" s="12"/>
    </row>
    <row r="187" spans="1:11" ht="15" x14ac:dyDescent="0.35">
      <c r="A187" s="3"/>
      <c r="D187" s="12"/>
      <c r="E187" s="12"/>
      <c r="J187" s="12"/>
    </row>
    <row r="188" spans="1:11" ht="15" x14ac:dyDescent="0.35">
      <c r="D188" s="13" t="s">
        <v>3</v>
      </c>
      <c r="E188" s="13"/>
      <c r="J188" s="13" t="s">
        <v>3</v>
      </c>
    </row>
    <row r="189" spans="1:11" ht="15" x14ac:dyDescent="0.35">
      <c r="D189" s="12" t="s">
        <v>5</v>
      </c>
      <c r="E189" s="12"/>
      <c r="J189" s="12" t="s">
        <v>5</v>
      </c>
    </row>
  </sheetData>
  <mergeCells count="45">
    <mergeCell ref="B145:C145"/>
    <mergeCell ref="B147:E147"/>
    <mergeCell ref="B40:C40"/>
    <mergeCell ref="B52:C52"/>
    <mergeCell ref="B65:E65"/>
    <mergeCell ref="B67:C67"/>
    <mergeCell ref="B71:C71"/>
    <mergeCell ref="B75:E75"/>
    <mergeCell ref="B76:C76"/>
    <mergeCell ref="B111:C111"/>
    <mergeCell ref="B135:C135"/>
    <mergeCell ref="B77:C77"/>
    <mergeCell ref="B107:E107"/>
    <mergeCell ref="A10:A11"/>
    <mergeCell ref="B10:C11"/>
    <mergeCell ref="D10:F10"/>
    <mergeCell ref="B143:E143"/>
    <mergeCell ref="B144:C144"/>
    <mergeCell ref="B13:C13"/>
    <mergeCell ref="B66:C66"/>
    <mergeCell ref="B14:C14"/>
    <mergeCell ref="B16:C16"/>
    <mergeCell ref="B108:C108"/>
    <mergeCell ref="B109:C109"/>
    <mergeCell ref="G10:G11"/>
    <mergeCell ref="H10:H11"/>
    <mergeCell ref="I10:I11"/>
    <mergeCell ref="J10:J11"/>
    <mergeCell ref="K10:K11"/>
    <mergeCell ref="A2:L2"/>
    <mergeCell ref="A3:L3"/>
    <mergeCell ref="A177:C177"/>
    <mergeCell ref="A166:K166"/>
    <mergeCell ref="B51:C51"/>
    <mergeCell ref="B168:C168"/>
    <mergeCell ref="B50:E50"/>
    <mergeCell ref="A149:E149"/>
    <mergeCell ref="A176:C176"/>
    <mergeCell ref="A4:L4"/>
    <mergeCell ref="A5:L5"/>
    <mergeCell ref="A7:L7"/>
    <mergeCell ref="A8:L8"/>
    <mergeCell ref="A173:C173"/>
    <mergeCell ref="L10:L11"/>
    <mergeCell ref="B12:C12"/>
  </mergeCells>
  <printOptions horizontalCentered="1"/>
  <pageMargins left="0" right="0.19685039370078741" top="0.59055118110236227" bottom="0.59055118110236227" header="0.31496062992125984" footer="0.31496062992125984"/>
  <pageSetup paperSize="14"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Lamp 4_inventarisasi aset</vt:lpstr>
      <vt:lpstr>'Lamp 4_inventarisasi aset'!Print_Area</vt:lpstr>
      <vt:lpstr>'Lamp 4_inventarisasi aset'!Print_Titles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2022-01-18T08:31:06Z</cp:lastPrinted>
  <dcterms:created xsi:type="dcterms:W3CDTF">2020-08-13T04:06:06Z</dcterms:created>
  <dcterms:modified xsi:type="dcterms:W3CDTF">2022-02-08T01:52:41Z</dcterms:modified>
</cp:coreProperties>
</file>